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35A4A07-F7B3-46F8-98DB-5562837B806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зірочка" sheetId="8" r:id="rId1"/>
  </sheets>
  <externalReferences>
    <externalReference r:id="rId2"/>
  </externalReferences>
  <definedNames>
    <definedName name="_ftn1" localSheetId="0">зірочка!#REF!</definedName>
    <definedName name="_ftnref1" localSheetId="0">зірочка!#REF!</definedName>
    <definedName name="_GoBack" localSheetId="0">зірочка!#REF!</definedName>
    <definedName name="_xlnm.Print_Area" localSheetId="0">зірочка!$A$1:$AB$220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8" l="1"/>
  <c r="K15" i="8"/>
  <c r="K20" i="8"/>
  <c r="K21" i="8"/>
  <c r="K22" i="8"/>
  <c r="I173" i="8"/>
  <c r="J173" i="8"/>
  <c r="J172" i="8"/>
  <c r="K172" i="8" s="1"/>
  <c r="I172" i="8"/>
  <c r="I90" i="8"/>
  <c r="I104" i="8"/>
  <c r="I160" i="8"/>
  <c r="C173" i="8"/>
  <c r="C172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58" i="8"/>
  <c r="I28" i="8"/>
  <c r="J28" i="8"/>
  <c r="I29" i="8"/>
  <c r="J29" i="8"/>
  <c r="K29" i="8" s="1"/>
  <c r="L29" i="8" s="1"/>
  <c r="I30" i="8"/>
  <c r="J30" i="8"/>
  <c r="K30" i="8" s="1"/>
  <c r="I31" i="8"/>
  <c r="J31" i="8"/>
  <c r="K31" i="8" s="1"/>
  <c r="L31" i="8" s="1"/>
  <c r="I32" i="8"/>
  <c r="J32" i="8"/>
  <c r="K32" i="8" s="1"/>
  <c r="L32" i="8" s="1"/>
  <c r="I33" i="8"/>
  <c r="J33" i="8"/>
  <c r="K33" i="8" s="1"/>
  <c r="L33" i="8" s="1"/>
  <c r="I34" i="8"/>
  <c r="J34" i="8"/>
  <c r="K34" i="8" s="1"/>
  <c r="I35" i="8"/>
  <c r="J35" i="8"/>
  <c r="K35" i="8" s="1"/>
  <c r="L35" i="8" s="1"/>
  <c r="I36" i="8"/>
  <c r="J36" i="8"/>
  <c r="I37" i="8"/>
  <c r="J37" i="8"/>
  <c r="K37" i="8" s="1"/>
  <c r="L37" i="8" s="1"/>
  <c r="I38" i="8"/>
  <c r="J38" i="8"/>
  <c r="K38" i="8" s="1"/>
  <c r="I39" i="8"/>
  <c r="J39" i="8"/>
  <c r="K39" i="8" s="1"/>
  <c r="L39" i="8" s="1"/>
  <c r="I40" i="8"/>
  <c r="J40" i="8"/>
  <c r="K40" i="8" s="1"/>
  <c r="L40" i="8" s="1"/>
  <c r="I41" i="8"/>
  <c r="J41" i="8"/>
  <c r="K41" i="8" s="1"/>
  <c r="L41" i="8" s="1"/>
  <c r="I42" i="8"/>
  <c r="J42" i="8"/>
  <c r="K42" i="8" s="1"/>
  <c r="I43" i="8"/>
  <c r="J43" i="8"/>
  <c r="K43" i="8" s="1"/>
  <c r="L43" i="8" s="1"/>
  <c r="I44" i="8"/>
  <c r="J44" i="8"/>
  <c r="I45" i="8"/>
  <c r="J45" i="8"/>
  <c r="K45" i="8" s="1"/>
  <c r="L45" i="8" s="1"/>
  <c r="I46" i="8"/>
  <c r="J46" i="8"/>
  <c r="K46" i="8" s="1"/>
  <c r="J27" i="8"/>
  <c r="K27" i="8" s="1"/>
  <c r="L27" i="8" s="1"/>
  <c r="I27" i="8"/>
  <c r="I25" i="8" s="1"/>
  <c r="C46" i="8"/>
  <c r="C44" i="8"/>
  <c r="C45" i="8"/>
  <c r="C43" i="8"/>
  <c r="C40" i="8"/>
  <c r="C41" i="8"/>
  <c r="C42" i="8"/>
  <c r="C36" i="8"/>
  <c r="C37" i="8"/>
  <c r="C38" i="8"/>
  <c r="C39" i="8"/>
  <c r="C28" i="8"/>
  <c r="C29" i="8"/>
  <c r="C30" i="8"/>
  <c r="C31" i="8"/>
  <c r="C32" i="8"/>
  <c r="C33" i="8"/>
  <c r="C34" i="8"/>
  <c r="C35" i="8"/>
  <c r="C27" i="8"/>
  <c r="I22" i="8"/>
  <c r="J22" i="8"/>
  <c r="J21" i="8"/>
  <c r="L21" i="8" s="1"/>
  <c r="I21" i="8"/>
  <c r="C22" i="8"/>
  <c r="C21" i="8"/>
  <c r="I15" i="8"/>
  <c r="J15" i="8"/>
  <c r="I16" i="8"/>
  <c r="J16" i="8"/>
  <c r="K16" i="8" s="1"/>
  <c r="L16" i="8" s="1"/>
  <c r="I17" i="8"/>
  <c r="J17" i="8"/>
  <c r="K17" i="8" s="1"/>
  <c r="L17" i="8" s="1"/>
  <c r="I18" i="8"/>
  <c r="J18" i="8"/>
  <c r="K18" i="8" s="1"/>
  <c r="L18" i="8" s="1"/>
  <c r="I19" i="8"/>
  <c r="J19" i="8"/>
  <c r="K19" i="8" s="1"/>
  <c r="I20" i="8"/>
  <c r="J20" i="8"/>
  <c r="J14" i="8"/>
  <c r="I14" i="8"/>
  <c r="C15" i="8"/>
  <c r="C16" i="8"/>
  <c r="C17" i="8"/>
  <c r="C18" i="8"/>
  <c r="C19" i="8"/>
  <c r="C20" i="8"/>
  <c r="C14" i="8"/>
  <c r="I11" i="8"/>
  <c r="J11" i="8"/>
  <c r="J10" i="8"/>
  <c r="I10" i="8"/>
  <c r="C11" i="8"/>
  <c r="C10" i="8"/>
  <c r="J67" i="8"/>
  <c r="I78" i="8"/>
  <c r="I81" i="8"/>
  <c r="I93" i="8"/>
  <c r="I100" i="8"/>
  <c r="J104" i="8"/>
  <c r="K104" i="8" s="1"/>
  <c r="I105" i="8"/>
  <c r="J107" i="8"/>
  <c r="I110" i="8"/>
  <c r="J136" i="8"/>
  <c r="I148" i="8"/>
  <c r="I150" i="8"/>
  <c r="J158" i="8"/>
  <c r="I167" i="8"/>
  <c r="J168" i="8"/>
  <c r="J106" i="8"/>
  <c r="K106" i="8" s="1"/>
  <c r="I128" i="8"/>
  <c r="I146" i="8"/>
  <c r="I69" i="8"/>
  <c r="I75" i="8"/>
  <c r="I79" i="8"/>
  <c r="I80" i="8"/>
  <c r="I92" i="8"/>
  <c r="I102" i="8"/>
  <c r="K48" i="8"/>
  <c r="K195" i="8"/>
  <c r="L195" i="8"/>
  <c r="J195" i="8"/>
  <c r="J48" i="8"/>
  <c r="L14" i="8" l="1"/>
  <c r="L19" i="8"/>
  <c r="L20" i="8"/>
  <c r="K10" i="8"/>
  <c r="L10" i="8" s="1"/>
  <c r="J25" i="8"/>
  <c r="K11" i="8"/>
  <c r="L11" i="8" s="1"/>
  <c r="L15" i="8"/>
  <c r="L46" i="8"/>
  <c r="L38" i="8"/>
  <c r="L30" i="8"/>
  <c r="K44" i="8"/>
  <c r="L44" i="8" s="1"/>
  <c r="K36" i="8"/>
  <c r="L36" i="8" s="1"/>
  <c r="K28" i="8"/>
  <c r="L28" i="8" s="1"/>
  <c r="L25" i="8" s="1"/>
  <c r="L22" i="8"/>
  <c r="L42" i="8"/>
  <c r="L34" i="8"/>
  <c r="J102" i="8"/>
  <c r="I83" i="8"/>
  <c r="I129" i="8"/>
  <c r="I122" i="8"/>
  <c r="I135" i="8"/>
  <c r="I171" i="8"/>
  <c r="I131" i="8"/>
  <c r="J78" i="8"/>
  <c r="J126" i="8"/>
  <c r="K126" i="8" s="1"/>
  <c r="L126" i="8" s="1"/>
  <c r="J116" i="8"/>
  <c r="I62" i="8"/>
  <c r="J160" i="8"/>
  <c r="J159" i="8"/>
  <c r="K159" i="8" s="1"/>
  <c r="L159" i="8" s="1"/>
  <c r="I112" i="8"/>
  <c r="I96" i="8"/>
  <c r="J108" i="8"/>
  <c r="I91" i="8"/>
  <c r="I169" i="8"/>
  <c r="I158" i="8"/>
  <c r="J146" i="8"/>
  <c r="K146" i="8" s="1"/>
  <c r="L146" i="8" s="1"/>
  <c r="J68" i="8"/>
  <c r="K68" i="8" s="1"/>
  <c r="L68" i="8" s="1"/>
  <c r="I143" i="8"/>
  <c r="J77" i="8"/>
  <c r="K77" i="8" s="1"/>
  <c r="L77" i="8" s="1"/>
  <c r="I67" i="8"/>
  <c r="J149" i="8"/>
  <c r="K149" i="8" s="1"/>
  <c r="L149" i="8" s="1"/>
  <c r="J122" i="8"/>
  <c r="K122" i="8" s="1"/>
  <c r="J94" i="8"/>
  <c r="K94" i="8" s="1"/>
  <c r="L94" i="8" s="1"/>
  <c r="I106" i="8"/>
  <c r="I98" i="8"/>
  <c r="I88" i="8"/>
  <c r="J153" i="8"/>
  <c r="K153" i="8" s="1"/>
  <c r="L153" i="8" s="1"/>
  <c r="I170" i="8"/>
  <c r="J105" i="8"/>
  <c r="K105" i="8" s="1"/>
  <c r="L105" i="8" s="1"/>
  <c r="I127" i="8"/>
  <c r="I85" i="8"/>
  <c r="J152" i="8"/>
  <c r="J129" i="8"/>
  <c r="K129" i="8" s="1"/>
  <c r="L129" i="8" s="1"/>
  <c r="J151" i="8"/>
  <c r="K151" i="8" s="1"/>
  <c r="L151" i="8" s="1"/>
  <c r="I103" i="8"/>
  <c r="J59" i="8"/>
  <c r="K59" i="8" s="1"/>
  <c r="L59" i="8" s="1"/>
  <c r="J128" i="8"/>
  <c r="I142" i="8"/>
  <c r="I155" i="8"/>
  <c r="I130" i="8"/>
  <c r="I118" i="8"/>
  <c r="I165" i="8"/>
  <c r="J147" i="8"/>
  <c r="K147" i="8" s="1"/>
  <c r="L147" i="8" s="1"/>
  <c r="J145" i="8"/>
  <c r="K145" i="8" s="1"/>
  <c r="L145" i="8" s="1"/>
  <c r="J143" i="8"/>
  <c r="K143" i="8" s="1"/>
  <c r="L143" i="8" s="1"/>
  <c r="I133" i="8"/>
  <c r="I132" i="8"/>
  <c r="I157" i="8"/>
  <c r="J138" i="8"/>
  <c r="J148" i="8"/>
  <c r="K148" i="8" s="1"/>
  <c r="L148" i="8" s="1"/>
  <c r="I154" i="8"/>
  <c r="I124" i="8"/>
  <c r="I116" i="8"/>
  <c r="J137" i="8"/>
  <c r="K137" i="8" s="1"/>
  <c r="L137" i="8" s="1"/>
  <c r="I163" i="8"/>
  <c r="J155" i="8"/>
  <c r="K155" i="8" s="1"/>
  <c r="L155" i="8" s="1"/>
  <c r="J133" i="8"/>
  <c r="K133" i="8" s="1"/>
  <c r="L133" i="8" s="1"/>
  <c r="I134" i="8"/>
  <c r="I137" i="8"/>
  <c r="J162" i="8"/>
  <c r="K162" i="8" s="1"/>
  <c r="L162" i="8" s="1"/>
  <c r="I94" i="8"/>
  <c r="J62" i="8"/>
  <c r="K62" i="8" s="1"/>
  <c r="L62" i="8" s="1"/>
  <c r="J165" i="8"/>
  <c r="K165" i="8" s="1"/>
  <c r="J139" i="8"/>
  <c r="K139" i="8" s="1"/>
  <c r="L139" i="8" s="1"/>
  <c r="I114" i="8"/>
  <c r="J95" i="8"/>
  <c r="K95" i="8" s="1"/>
  <c r="L95" i="8" s="1"/>
  <c r="I115" i="8"/>
  <c r="I149" i="8"/>
  <c r="I72" i="8"/>
  <c r="I161" i="8"/>
  <c r="I82" i="8"/>
  <c r="J130" i="8"/>
  <c r="I147" i="8"/>
  <c r="I138" i="8"/>
  <c r="I70" i="8"/>
  <c r="J166" i="8"/>
  <c r="J90" i="8"/>
  <c r="K90" i="8" s="1"/>
  <c r="J142" i="8"/>
  <c r="I139" i="8"/>
  <c r="J135" i="8"/>
  <c r="K135" i="8" s="1"/>
  <c r="L135" i="8" s="1"/>
  <c r="I101" i="8"/>
  <c r="J98" i="8"/>
  <c r="K98" i="8" s="1"/>
  <c r="L98" i="8" s="1"/>
  <c r="I89" i="8"/>
  <c r="I73" i="8"/>
  <c r="I63" i="8"/>
  <c r="I166" i="8"/>
  <c r="I126" i="8"/>
  <c r="J141" i="8"/>
  <c r="K141" i="8" s="1"/>
  <c r="L141" i="8" s="1"/>
  <c r="I136" i="8"/>
  <c r="J92" i="8"/>
  <c r="K92" i="8" s="1"/>
  <c r="L92" i="8" s="1"/>
  <c r="J86" i="8"/>
  <c r="K86" i="8" s="1"/>
  <c r="L86" i="8" s="1"/>
  <c r="J64" i="8"/>
  <c r="I84" i="8"/>
  <c r="J96" i="8"/>
  <c r="K96" i="8" s="1"/>
  <c r="L96" i="8" s="1"/>
  <c r="J127" i="8"/>
  <c r="K127" i="8" s="1"/>
  <c r="L127" i="8" s="1"/>
  <c r="J109" i="8"/>
  <c r="K109" i="8" s="1"/>
  <c r="L109" i="8" s="1"/>
  <c r="I107" i="8"/>
  <c r="I87" i="8"/>
  <c r="J85" i="8"/>
  <c r="K85" i="8" s="1"/>
  <c r="L85" i="8" s="1"/>
  <c r="J75" i="8"/>
  <c r="K75" i="8" s="1"/>
  <c r="L75" i="8" s="1"/>
  <c r="J61" i="8"/>
  <c r="I61" i="8"/>
  <c r="I64" i="8"/>
  <c r="I153" i="8"/>
  <c r="I151" i="8"/>
  <c r="J70" i="8"/>
  <c r="I140" i="8"/>
  <c r="I65" i="8"/>
  <c r="J88" i="8"/>
  <c r="K88" i="8" s="1"/>
  <c r="J169" i="8"/>
  <c r="J157" i="8"/>
  <c r="K157" i="8" s="1"/>
  <c r="L157" i="8" s="1"/>
  <c r="J114" i="8"/>
  <c r="I109" i="8"/>
  <c r="J99" i="8"/>
  <c r="J125" i="8"/>
  <c r="K125" i="8" s="1"/>
  <c r="L125" i="8" s="1"/>
  <c r="J73" i="8"/>
  <c r="J156" i="8"/>
  <c r="K156" i="8" s="1"/>
  <c r="L156" i="8" s="1"/>
  <c r="J132" i="8"/>
  <c r="J124" i="8"/>
  <c r="K124" i="8" s="1"/>
  <c r="L124" i="8" s="1"/>
  <c r="I120" i="8"/>
  <c r="J119" i="8"/>
  <c r="K119" i="8" s="1"/>
  <c r="L119" i="8" s="1"/>
  <c r="J118" i="8"/>
  <c r="J110" i="8"/>
  <c r="K110" i="8" s="1"/>
  <c r="L110" i="8" s="1"/>
  <c r="J103" i="8"/>
  <c r="I66" i="8"/>
  <c r="J60" i="8"/>
  <c r="I164" i="8"/>
  <c r="I162" i="8"/>
  <c r="I159" i="8"/>
  <c r="I156" i="8"/>
  <c r="I113" i="8"/>
  <c r="J150" i="8"/>
  <c r="I152" i="8"/>
  <c r="I144" i="8"/>
  <c r="J161" i="8"/>
  <c r="K161" i="8" s="1"/>
  <c r="I141" i="8"/>
  <c r="J131" i="8"/>
  <c r="K131" i="8" s="1"/>
  <c r="L131" i="8" s="1"/>
  <c r="I125" i="8"/>
  <c r="I121" i="8"/>
  <c r="J117" i="8"/>
  <c r="I117" i="8"/>
  <c r="I95" i="8"/>
  <c r="J87" i="8"/>
  <c r="K87" i="8" s="1"/>
  <c r="L87" i="8" s="1"/>
  <c r="J83" i="8"/>
  <c r="K83" i="8" s="1"/>
  <c r="L83" i="8" s="1"/>
  <c r="I59" i="8"/>
  <c r="J134" i="8"/>
  <c r="K134" i="8" s="1"/>
  <c r="L134" i="8" s="1"/>
  <c r="I74" i="8"/>
  <c r="J72" i="8"/>
  <c r="K72" i="8" s="1"/>
  <c r="J163" i="8"/>
  <c r="K163" i="8" s="1"/>
  <c r="J111" i="8"/>
  <c r="J101" i="8"/>
  <c r="K101" i="8" s="1"/>
  <c r="L101" i="8" s="1"/>
  <c r="I77" i="8"/>
  <c r="J71" i="8"/>
  <c r="K71" i="8" s="1"/>
  <c r="L71" i="8" s="1"/>
  <c r="J63" i="8"/>
  <c r="I68" i="8"/>
  <c r="I168" i="8"/>
  <c r="J140" i="8"/>
  <c r="K140" i="8" s="1"/>
  <c r="L140" i="8" s="1"/>
  <c r="J91" i="8"/>
  <c r="K91" i="8" s="1"/>
  <c r="L91" i="8" s="1"/>
  <c r="J164" i="8"/>
  <c r="K164" i="8" s="1"/>
  <c r="L164" i="8" s="1"/>
  <c r="J123" i="8"/>
  <c r="K123" i="8" s="1"/>
  <c r="L123" i="8" s="1"/>
  <c r="I123" i="8"/>
  <c r="J121" i="8"/>
  <c r="K121" i="8" s="1"/>
  <c r="L121" i="8" s="1"/>
  <c r="J115" i="8"/>
  <c r="K115" i="8" s="1"/>
  <c r="L115" i="8" s="1"/>
  <c r="J112" i="8"/>
  <c r="J97" i="8"/>
  <c r="K97" i="8" s="1"/>
  <c r="L97" i="8" s="1"/>
  <c r="I97" i="8"/>
  <c r="J93" i="8"/>
  <c r="K93" i="8" s="1"/>
  <c r="L93" i="8" s="1"/>
  <c r="J82" i="8"/>
  <c r="K82" i="8" s="1"/>
  <c r="L82" i="8" s="1"/>
  <c r="J79" i="8"/>
  <c r="I71" i="8"/>
  <c r="J69" i="8"/>
  <c r="K69" i="8" s="1"/>
  <c r="L69" i="8" s="1"/>
  <c r="J65" i="8"/>
  <c r="K65" i="8" s="1"/>
  <c r="L65" i="8" s="1"/>
  <c r="I174" i="8"/>
  <c r="I9" i="8"/>
  <c r="I13" i="8"/>
  <c r="I50" i="8" s="1"/>
  <c r="I51" i="8"/>
  <c r="J174" i="8"/>
  <c r="K9" i="8"/>
  <c r="J13" i="8"/>
  <c r="J51" i="8"/>
  <c r="L106" i="8"/>
  <c r="K168" i="8"/>
  <c r="L168" i="8" s="1"/>
  <c r="K166" i="8"/>
  <c r="L166" i="8" s="1"/>
  <c r="K160" i="8"/>
  <c r="L160" i="8" s="1"/>
  <c r="K158" i="8"/>
  <c r="L158" i="8" s="1"/>
  <c r="K152" i="8"/>
  <c r="L152" i="8" s="1"/>
  <c r="K150" i="8"/>
  <c r="L150" i="8" s="1"/>
  <c r="K142" i="8"/>
  <c r="L142" i="8" s="1"/>
  <c r="K138" i="8"/>
  <c r="L138" i="8" s="1"/>
  <c r="K136" i="8"/>
  <c r="L136" i="8" s="1"/>
  <c r="K132" i="8"/>
  <c r="L132" i="8" s="1"/>
  <c r="K130" i="8"/>
  <c r="L130" i="8" s="1"/>
  <c r="K128" i="8"/>
  <c r="L128" i="8" s="1"/>
  <c r="K118" i="8"/>
  <c r="L118" i="8" s="1"/>
  <c r="K116" i="8"/>
  <c r="L116" i="8" s="1"/>
  <c r="K114" i="8"/>
  <c r="L114" i="8" s="1"/>
  <c r="K112" i="8"/>
  <c r="L112" i="8" s="1"/>
  <c r="K108" i="8"/>
  <c r="L108" i="8" s="1"/>
  <c r="K102" i="8"/>
  <c r="L102" i="8" s="1"/>
  <c r="K78" i="8"/>
  <c r="L78" i="8" s="1"/>
  <c r="K70" i="8"/>
  <c r="L70" i="8" s="1"/>
  <c r="K64" i="8"/>
  <c r="L64" i="8" s="1"/>
  <c r="K60" i="8"/>
  <c r="L60" i="8" s="1"/>
  <c r="L172" i="8"/>
  <c r="L104" i="8"/>
  <c r="L72" i="8"/>
  <c r="K173" i="8"/>
  <c r="L173" i="8" s="1"/>
  <c r="K169" i="8"/>
  <c r="L169" i="8" s="1"/>
  <c r="K117" i="8"/>
  <c r="L117" i="8" s="1"/>
  <c r="K111" i="8"/>
  <c r="L111" i="8" s="1"/>
  <c r="K107" i="8"/>
  <c r="L107" i="8" s="1"/>
  <c r="K103" i="8"/>
  <c r="L103" i="8" s="1"/>
  <c r="K99" i="8"/>
  <c r="L99" i="8" s="1"/>
  <c r="K79" i="8"/>
  <c r="L79" i="8" s="1"/>
  <c r="K73" i="8"/>
  <c r="L73" i="8" s="1"/>
  <c r="K67" i="8"/>
  <c r="L67" i="8" s="1"/>
  <c r="K63" i="8"/>
  <c r="L63" i="8" s="1"/>
  <c r="K61" i="8"/>
  <c r="L61" i="8" s="1"/>
  <c r="J9" i="8"/>
  <c r="K25" i="8" l="1"/>
  <c r="J76" i="8"/>
  <c r="K76" i="8" s="1"/>
  <c r="L76" i="8" s="1"/>
  <c r="I108" i="8"/>
  <c r="I86" i="8"/>
  <c r="L88" i="8"/>
  <c r="I145" i="8"/>
  <c r="L161" i="8"/>
  <c r="L122" i="8"/>
  <c r="J154" i="8"/>
  <c r="K154" i="8" s="1"/>
  <c r="L154" i="8" s="1"/>
  <c r="J84" i="8"/>
  <c r="K84" i="8" s="1"/>
  <c r="L84" i="8" s="1"/>
  <c r="J113" i="8"/>
  <c r="K113" i="8" s="1"/>
  <c r="L113" i="8" s="1"/>
  <c r="L90" i="8"/>
  <c r="L163" i="8"/>
  <c r="J80" i="8"/>
  <c r="K80" i="8" s="1"/>
  <c r="L80" i="8" s="1"/>
  <c r="I99" i="8"/>
  <c r="J89" i="8"/>
  <c r="K89" i="8" s="1"/>
  <c r="L89" i="8" s="1"/>
  <c r="J81" i="8"/>
  <c r="K81" i="8" s="1"/>
  <c r="L81" i="8" s="1"/>
  <c r="J100" i="8"/>
  <c r="K100" i="8" s="1"/>
  <c r="L100" i="8" s="1"/>
  <c r="I76" i="8"/>
  <c r="J171" i="8"/>
  <c r="K171" i="8" s="1"/>
  <c r="L171" i="8" s="1"/>
  <c r="I111" i="8"/>
  <c r="I60" i="8"/>
  <c r="J170" i="8"/>
  <c r="K170" i="8" s="1"/>
  <c r="L170" i="8" s="1"/>
  <c r="J167" i="8"/>
  <c r="K167" i="8" s="1"/>
  <c r="L167" i="8" s="1"/>
  <c r="L165" i="8"/>
  <c r="J144" i="8"/>
  <c r="J120" i="8"/>
  <c r="I119" i="8"/>
  <c r="J50" i="8"/>
  <c r="L51" i="8"/>
  <c r="L13" i="8"/>
  <c r="K13" i="8"/>
  <c r="K51" i="8"/>
  <c r="L174" i="8"/>
  <c r="K174" i="8"/>
  <c r="L9" i="8"/>
  <c r="I48" i="8"/>
  <c r="L48" i="8"/>
  <c r="K144" i="8" l="1"/>
  <c r="L144" i="8" s="1"/>
  <c r="K120" i="8"/>
  <c r="L120" i="8" s="1"/>
  <c r="J66" i="8"/>
  <c r="K66" i="8" s="1"/>
  <c r="L66" i="8" s="1"/>
  <c r="L50" i="8"/>
  <c r="K50" i="8"/>
  <c r="J58" i="8" l="1"/>
  <c r="K58" i="8" l="1"/>
  <c r="L58" i="8" s="1"/>
  <c r="I58" i="8" l="1"/>
  <c r="I56" i="8" s="1"/>
  <c r="I180" i="8" s="1"/>
  <c r="I196" i="8" s="1"/>
  <c r="J74" i="8" l="1"/>
  <c r="K74" i="8" l="1"/>
  <c r="K56" i="8" s="1"/>
  <c r="K180" i="8" s="1"/>
  <c r="K196" i="8" s="1"/>
  <c r="J56" i="8"/>
  <c r="J180" i="8" s="1"/>
  <c r="J196" i="8" s="1"/>
  <c r="L74" i="8" l="1"/>
  <c r="L56" i="8" s="1"/>
  <c r="L180" i="8" s="1"/>
  <c r="L196" i="8" s="1"/>
</calcChain>
</file>

<file path=xl/sharedStrings.xml><?xml version="1.0" encoding="utf-8"?>
<sst xmlns="http://schemas.openxmlformats.org/spreadsheetml/2006/main" count="240" uniqueCount="68">
  <si>
    <t>Додаток 1</t>
  </si>
  <si>
    <t>№ з/п</t>
  </si>
  <si>
    <t>Рахунок, субрахунок</t>
  </si>
  <si>
    <t>Рік випуску (будівництва) чи дата придбання (введення в експлуатацію) та виготовлення</t>
  </si>
  <si>
    <t>Номер</t>
  </si>
  <si>
    <t>Один. вимір.</t>
  </si>
  <si>
    <t>За даними бухгалтерського обліку</t>
  </si>
  <si>
    <t>Інші відомості</t>
  </si>
  <si>
    <t>інвентарний/номенклатурний</t>
  </si>
  <si>
    <t>заводський</t>
  </si>
  <si>
    <t>паспорта</t>
  </si>
  <si>
    <t>кількість</t>
  </si>
  <si>
    <t>первісна (переоцінена) вартість</t>
  </si>
  <si>
    <t>сума зносу (накопиченої амортизації)</t>
  </si>
  <si>
    <t>балансова варітсь</t>
  </si>
  <si>
    <t>строк корисного використання</t>
  </si>
  <si>
    <t>Будинки, споруди тапередавальні пристрої</t>
  </si>
  <si>
    <t>Машини та обладнання</t>
  </si>
  <si>
    <t xml:space="preserve">Бібліотечні фонди </t>
  </si>
  <si>
    <t xml:space="preserve">Малоцінні необоротні матеріальні активи </t>
  </si>
  <si>
    <t>Білизна, постільні речі, одяг та взуття</t>
  </si>
  <si>
    <t>РАЗОМ ЗА РАХУНКОМ 111 «Інші необоротні матеріальні активи розпорядників бюджетних коштів»</t>
  </si>
  <si>
    <t xml:space="preserve">Авторські та суміжні з ними права </t>
  </si>
  <si>
    <t>Права користування природними ресурсами</t>
  </si>
  <si>
    <t>Права на знаки для товарів і послуг</t>
  </si>
  <si>
    <t>Права користування майном</t>
  </si>
  <si>
    <t>Права на об'єкти промислової власності</t>
  </si>
  <si>
    <t>Інші нематеріальні активи</t>
  </si>
  <si>
    <t>РАЗОМ ЗА РАХУНКОМ 121 «Нематеріальні активи розпорядників бюджетних коштів»</t>
  </si>
  <si>
    <t xml:space="preserve">УСЬОГО НЕОБОРОТНИХ АКТИВІВ </t>
  </si>
  <si>
    <t>шт</t>
  </si>
  <si>
    <t>___</t>
  </si>
  <si>
    <t>ТРАНСПОРТНІ ЗАСОБИ</t>
  </si>
  <si>
    <t>Тварини та багаторічні насадження</t>
  </si>
  <si>
    <t>-</t>
  </si>
  <si>
    <t>________________</t>
  </si>
  <si>
    <t>_______________</t>
  </si>
  <si>
    <t xml:space="preserve">здав </t>
  </si>
  <si>
    <t>прийняв</t>
  </si>
  <si>
    <t>матеріально-відповідальна особа закладу</t>
  </si>
  <si>
    <t>Необоротні активи</t>
  </si>
  <si>
    <t>РАЗОМ ЗА РАХУНКОМ 101 «Основні засоби та інвестиційна нерухомість розпорядників бюджетних коштів»</t>
  </si>
  <si>
    <t>Найменування, стисла характеристика та призначення об’єкта (пооб’єктно)</t>
  </si>
  <si>
    <t>до Передавального акту від "___" _____________ 2024 року</t>
  </si>
  <si>
    <t>компл</t>
  </si>
  <si>
    <t xml:space="preserve">Інструменти,  прилади та інвентар </t>
  </si>
  <si>
    <t>10141001/1</t>
  </si>
  <si>
    <t>2015</t>
  </si>
  <si>
    <t>2017</t>
  </si>
  <si>
    <t>2012</t>
  </si>
  <si>
    <t>2007</t>
  </si>
  <si>
    <t>2009</t>
  </si>
  <si>
    <t>2020</t>
  </si>
  <si>
    <t>кві24</t>
  </si>
  <si>
    <t>101630015-17</t>
  </si>
  <si>
    <t>101630039-40</t>
  </si>
  <si>
    <t xml:space="preserve">Підписи комісії з приймання- передачі: </t>
  </si>
  <si>
    <t>Голова комісії</t>
  </si>
  <si>
    <t>Члени комісії :</t>
  </si>
  <si>
    <t>_____________</t>
  </si>
  <si>
    <t xml:space="preserve">А.П. Зубова </t>
  </si>
  <si>
    <t xml:space="preserve"> І.В. Бондаренко</t>
  </si>
  <si>
    <t xml:space="preserve">А.М. Бекетова </t>
  </si>
  <si>
    <t xml:space="preserve">С.О. Столяренко </t>
  </si>
  <si>
    <t xml:space="preserve">В.Р. Петруша </t>
  </si>
  <si>
    <t xml:space="preserve">І.В. Обруснік </t>
  </si>
  <si>
    <t xml:space="preserve"> А.М. Бекетова</t>
  </si>
  <si>
    <t xml:space="preserve">       С.М. Гаврилович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</si>
</sst>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р_._-;\-* #,##0_р_._-;_-* &quot;-&quot;_р_._-;_-@_-"/>
    <numFmt numFmtId="165" formatCode="_-* #,##0\ _г_р_н_._-;\-* #,##0\ _г_р_н_._-;_-* &quot;-&quot;\ _г_р_н_._-;_-@_-"/>
    <numFmt numFmtId="166" formatCode="_-* #,##0.00\ _г_р_н_._-;\-* #,##0.00\ _г_р_н_._-;_-* &quot;-&quot;??\ _г_р_н_._-;_-@_-"/>
    <numFmt numFmtId="167" formatCode="_-* #,##0.00_р_._-;\-* #,##0.00_р_._-;_-* &quot;-&quot;_р_._-;_-@_-"/>
    <numFmt numFmtId="168" formatCode="0.0"/>
    <numFmt numFmtId="169" formatCode="#,##0.00_ ;\-#,##0.00\ "/>
  </numFmts>
  <fonts count="1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Arial Cyrr"/>
      <charset val="204"/>
    </font>
    <font>
      <sz val="10"/>
      <name val="Arial Cyrr"/>
      <charset val="204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 Cyr"/>
      <charset val="204"/>
    </font>
    <font>
      <sz val="8"/>
      <name val="Arial Cyr"/>
      <charset val="204"/>
    </font>
    <font>
      <sz val="10"/>
      <name val="Arial Cyar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3" fillId="0" borderId="0" applyFont="0" applyFill="0" applyBorder="0" applyAlignment="0" applyProtection="0"/>
    <xf numFmtId="0" fontId="3" fillId="0" borderId="0"/>
  </cellStyleXfs>
  <cellXfs count="103">
    <xf numFmtId="0" fontId="0" fillId="0" borderId="0" xfId="0"/>
    <xf numFmtId="0" fontId="1" fillId="0" borderId="0" xfId="0" applyFont="1" applyAlignment="1">
      <alignment horizontal="right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wrapText="1"/>
    </xf>
    <xf numFmtId="164" fontId="2" fillId="0" borderId="7" xfId="1" applyNumberFormat="1" applyFont="1" applyBorder="1" applyAlignment="1">
      <alignment horizontal="center" vertical="center"/>
    </xf>
    <xf numFmtId="167" fontId="1" fillId="0" borderId="7" xfId="1" applyNumberFormat="1" applyFont="1" applyBorder="1"/>
    <xf numFmtId="2" fontId="2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top" wrapText="1"/>
    </xf>
    <xf numFmtId="2" fontId="2" fillId="0" borderId="7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164" fontId="1" fillId="0" borderId="7" xfId="0" applyNumberFormat="1" applyFont="1" applyBorder="1" applyAlignment="1">
      <alignment horizontal="center" wrapText="1"/>
    </xf>
    <xf numFmtId="169" fontId="1" fillId="0" borderId="7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NumberFormat="1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2" fontId="4" fillId="0" borderId="7" xfId="0" applyNumberFormat="1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7" fillId="0" borderId="7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4" fillId="0" borderId="0" xfId="0" applyFont="1"/>
    <xf numFmtId="2" fontId="1" fillId="0" borderId="7" xfId="0" applyNumberFormat="1" applyFont="1" applyBorder="1" applyAlignment="1">
      <alignment horizontal="center" vertical="top" wrapText="1"/>
    </xf>
    <xf numFmtId="17" fontId="9" fillId="0" borderId="7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1" fillId="0" borderId="0" xfId="0" applyFont="1"/>
    <xf numFmtId="169" fontId="1" fillId="0" borderId="7" xfId="1" applyNumberFormat="1" applyFont="1" applyBorder="1" applyAlignment="1">
      <alignment horizontal="center" vertical="top"/>
    </xf>
    <xf numFmtId="2" fontId="4" fillId="0" borderId="7" xfId="0" applyNumberFormat="1" applyFont="1" applyBorder="1" applyAlignment="1">
      <alignment horizontal="left" wrapText="1"/>
    </xf>
    <xf numFmtId="0" fontId="12" fillId="0" borderId="7" xfId="0" applyFont="1" applyBorder="1" applyAlignment="1">
      <alignment horizontal="center" wrapText="1"/>
    </xf>
    <xf numFmtId="0" fontId="8" fillId="0" borderId="13" xfId="0" applyFont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49" fontId="13" fillId="0" borderId="7" xfId="0" applyNumberFormat="1" applyFont="1" applyBorder="1" applyAlignment="1">
      <alignment horizontal="center"/>
    </xf>
    <xf numFmtId="0" fontId="8" fillId="0" borderId="7" xfId="0" applyFont="1" applyBorder="1" applyAlignment="1" applyProtection="1">
      <alignment horizontal="center" wrapText="1"/>
      <protection locked="0"/>
    </xf>
    <xf numFmtId="0" fontId="14" fillId="0" borderId="7" xfId="0" applyFont="1" applyBorder="1" applyAlignment="1">
      <alignment horizontal="center" wrapText="1"/>
    </xf>
    <xf numFmtId="17" fontId="10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2" fontId="1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left" wrapText="1"/>
    </xf>
    <xf numFmtId="0" fontId="4" fillId="0" borderId="7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166" fontId="1" fillId="0" borderId="7" xfId="0" applyNumberFormat="1" applyFont="1" applyBorder="1" applyAlignment="1">
      <alignment wrapText="1"/>
    </xf>
    <xf numFmtId="0" fontId="0" fillId="0" borderId="0" xfId="0" applyFont="1" applyBorder="1" applyAlignment="1">
      <alignment wrapText="1"/>
    </xf>
    <xf numFmtId="0" fontId="2" fillId="0" borderId="7" xfId="0" applyNumberFormat="1" applyFont="1" applyBorder="1" applyAlignment="1">
      <alignment horizontal="center" wrapText="1"/>
    </xf>
    <xf numFmtId="0" fontId="3" fillId="0" borderId="7" xfId="2" applyFont="1" applyBorder="1" applyAlignment="1">
      <alignment horizontal="center"/>
    </xf>
    <xf numFmtId="0" fontId="0" fillId="0" borderId="0" xfId="0" applyFont="1" applyAlignment="1">
      <alignment horizontal="left" wrapText="1"/>
    </xf>
    <xf numFmtId="0" fontId="15" fillId="0" borderId="7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2" borderId="10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0" fontId="1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2" fontId="1" fillId="0" borderId="7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left" wrapText="1"/>
    </xf>
    <xf numFmtId="0" fontId="0" fillId="0" borderId="6" xfId="0" applyFont="1" applyBorder="1" applyAlignment="1">
      <alignment wrapText="1"/>
    </xf>
    <xf numFmtId="0" fontId="1" fillId="0" borderId="4" xfId="0" applyFont="1" applyBorder="1" applyAlignment="1">
      <alignment horizontal="right" wrapText="1"/>
    </xf>
    <xf numFmtId="0" fontId="1" fillId="0" borderId="0" xfId="0" applyFont="1" applyBorder="1" applyAlignment="1">
      <alignment horizontal="right" wrapText="1"/>
    </xf>
    <xf numFmtId="0" fontId="1" fillId="0" borderId="5" xfId="0" applyFont="1" applyBorder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textRotation="90" wrapText="1"/>
    </xf>
    <xf numFmtId="0" fontId="2" fillId="2" borderId="9" xfId="0" applyFont="1" applyFill="1" applyBorder="1" applyAlignment="1">
      <alignment horizontal="center" vertical="center" textRotation="90" wrapText="1"/>
    </xf>
    <xf numFmtId="0" fontId="0" fillId="0" borderId="0" xfId="0" applyFont="1" applyBorder="1" applyAlignment="1">
      <alignment wrapText="1"/>
    </xf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0" xfId="0" applyFont="1"/>
    <xf numFmtId="0" fontId="5" fillId="0" borderId="0" xfId="0" applyFont="1" applyAlignment="1">
      <alignment vertical="top"/>
    </xf>
  </cellXfs>
  <cellStyles count="3">
    <cellStyle name="Звичайний" xfId="0" builtinId="0"/>
    <cellStyle name="Обычный 2" xfId="2" xr:uid="{F5FF2870-DEA2-491D-972E-91394737FD3A}"/>
    <cellStyle name="Фінансовий [0]" xfId="1" builtinId="6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/&#1073;&#1091;&#1093;&#1075;&#1072;&#1083;&#1090;&#1077;&#1088;&#1110;&#1103;%20&#1083;&#1077;&#1085;&#1072;/&#1054;&#1073;&#1110;&#1075;&#1086;&#1074;&#1110;%20&#1074;&#1110;&#1076;&#1086;&#1084;&#1086;&#1089;&#1090;&#1110;%20&#1087;&#1086;%20&#1058;&#1052;&#1062;%20&#1085;&#1086;&#1074;&#1099;/&#1058;&#1052;&#1062;%202024/&#1044;&#1053;&#1047;/&#1044;&#1053;&#1047;%20&#1047;&#1110;&#1088;&#1086;&#1095;&#1082;&#1072;%20(&#1057;&#1090;&#1072;&#1085;&#1110;&#1074;&#1089;&#1100;&#1082;&#1086;&#1111;)20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13"/>
      <sheetName val="1014"/>
      <sheetName val="1014 1"/>
      <sheetName val="1016"/>
      <sheetName val="1113"/>
      <sheetName val="1113 1"/>
    </sheetNames>
    <sheetDataSet>
      <sheetData sheetId="0">
        <row r="4">
          <cell r="B4" t="str">
            <v>Будівля дитсадка</v>
          </cell>
          <cell r="AO4">
            <v>1</v>
          </cell>
          <cell r="AP4">
            <v>5659</v>
          </cell>
        </row>
        <row r="5">
          <cell r="B5" t="str">
            <v>Кухня</v>
          </cell>
          <cell r="AO5">
            <v>1</v>
          </cell>
          <cell r="AP5">
            <v>2206</v>
          </cell>
        </row>
      </sheetData>
      <sheetData sheetId="1">
        <row r="4">
          <cell r="B4" t="str">
            <v>Котел твердопаливний</v>
          </cell>
          <cell r="AP4">
            <v>1</v>
          </cell>
          <cell r="AQ4">
            <v>24500</v>
          </cell>
        </row>
        <row r="5">
          <cell r="B5" t="str">
            <v>Дитячий ігровий комплекс (Горка "Кошик", плавание, сходи ігрові - подвійні, одинарні, круглі</v>
          </cell>
          <cell r="AP5">
            <v>1</v>
          </cell>
          <cell r="AQ5">
            <v>18600</v>
          </cell>
        </row>
        <row r="6">
          <cell r="B6" t="str">
            <v>Пральна машина автомат LG</v>
          </cell>
          <cell r="AP6">
            <v>1</v>
          </cell>
          <cell r="AQ6">
            <v>4730</v>
          </cell>
        </row>
        <row r="7">
          <cell r="B7" t="str">
            <v>Холодильник "Норд"</v>
          </cell>
          <cell r="AP7">
            <v>1</v>
          </cell>
          <cell r="AQ7">
            <v>1650</v>
          </cell>
        </row>
        <row r="8">
          <cell r="B8" t="str">
            <v>Стереокомплект "Голден" (буфер+2 колонки)</v>
          </cell>
          <cell r="AP8">
            <v>1</v>
          </cell>
          <cell r="AQ8">
            <v>549</v>
          </cell>
        </row>
        <row r="9">
          <cell r="B9" t="str">
            <v>Комп’ютер в комплекті Sunsung (монітор, клавіатура,системний блок)</v>
          </cell>
          <cell r="AP9">
            <v>1</v>
          </cell>
          <cell r="AQ9">
            <v>3649</v>
          </cell>
        </row>
        <row r="10">
          <cell r="B10" t="str">
            <v>Холодильник Indesit</v>
          </cell>
          <cell r="AP10">
            <v>1</v>
          </cell>
          <cell r="AQ10">
            <v>7500</v>
          </cell>
        </row>
      </sheetData>
      <sheetData sheetId="2">
        <row r="4">
          <cell r="B4" t="str">
            <v>Генератор GUCBIR</v>
          </cell>
          <cell r="AP4">
            <v>1</v>
          </cell>
          <cell r="AQ4">
            <v>48000</v>
          </cell>
        </row>
        <row r="5">
          <cell r="B5" t="str">
            <v>ноутбук</v>
          </cell>
          <cell r="AP5">
            <v>2</v>
          </cell>
          <cell r="AQ5">
            <v>46968.06</v>
          </cell>
        </row>
      </sheetData>
      <sheetData sheetId="3">
        <row r="4">
          <cell r="B4" t="str">
            <v>Ел.плита 380V</v>
          </cell>
          <cell r="AP4">
            <v>1</v>
          </cell>
          <cell r="AQ4">
            <v>4149</v>
          </cell>
        </row>
        <row r="5">
          <cell r="B5" t="str">
            <v>Ваги електронні "А+"(10кг)</v>
          </cell>
          <cell r="AP5">
            <v>1</v>
          </cell>
          <cell r="AQ5">
            <v>93</v>
          </cell>
        </row>
        <row r="6">
          <cell r="B6" t="str">
            <v>342б ел.праска "AURORA" 220 Вт</v>
          </cell>
          <cell r="AP6">
            <v>1</v>
          </cell>
          <cell r="AQ6">
            <v>591</v>
          </cell>
        </row>
        <row r="7">
          <cell r="B7" t="str">
            <v>Ел.праскa "SATURN"</v>
          </cell>
          <cell r="AP7">
            <v>1</v>
          </cell>
          <cell r="AQ7">
            <v>391</v>
          </cell>
        </row>
        <row r="8">
          <cell r="B8" t="str">
            <v>Чайник  емаліров 2 л</v>
          </cell>
          <cell r="AP8">
            <v>1</v>
          </cell>
          <cell r="AQ8">
            <v>230</v>
          </cell>
        </row>
        <row r="9">
          <cell r="B9" t="str">
            <v>Чайник  емаліров 3 л</v>
          </cell>
          <cell r="AP9">
            <v>1</v>
          </cell>
          <cell r="AQ9">
            <v>283</v>
          </cell>
        </row>
        <row r="10">
          <cell r="B10" t="str">
            <v>Ел.м’ясорубка MYSTERY</v>
          </cell>
          <cell r="AP10">
            <v>1</v>
          </cell>
          <cell r="AQ10">
            <v>1349</v>
          </cell>
        </row>
        <row r="11">
          <cell r="B11" t="str">
            <v>Витяжка "ELEVUS"</v>
          </cell>
          <cell r="AP11">
            <v>1</v>
          </cell>
          <cell r="AQ11">
            <v>1679</v>
          </cell>
        </row>
        <row r="12">
          <cell r="B12" t="str">
            <v>Мийка для посуду</v>
          </cell>
          <cell r="AP12">
            <v>3</v>
          </cell>
          <cell r="AQ12">
            <v>3006</v>
          </cell>
        </row>
        <row r="13">
          <cell r="B13" t="str">
            <v>Бойлер "АРІСТОН"</v>
          </cell>
          <cell r="AP13">
            <v>1</v>
          </cell>
          <cell r="AQ13">
            <v>3425</v>
          </cell>
        </row>
        <row r="14">
          <cell r="B14" t="str">
            <v>Коврове покриття на підлогу 4*3</v>
          </cell>
          <cell r="AP14">
            <v>1</v>
          </cell>
          <cell r="AQ14">
            <v>5000</v>
          </cell>
        </row>
        <row r="15">
          <cell r="B15" t="str">
            <v>Матраси</v>
          </cell>
          <cell r="AP15">
            <v>25</v>
          </cell>
          <cell r="AQ15">
            <v>2625</v>
          </cell>
        </row>
        <row r="16">
          <cell r="B16" t="str">
            <v>Гойдалка металева подвійна В-42</v>
          </cell>
          <cell r="AP16">
            <v>1</v>
          </cell>
          <cell r="AQ16">
            <v>15580</v>
          </cell>
        </row>
        <row r="17">
          <cell r="B17" t="str">
            <v>Карусель з кермом К-32</v>
          </cell>
          <cell r="AP17">
            <v>1</v>
          </cell>
          <cell r="AQ17">
            <v>15375</v>
          </cell>
        </row>
        <row r="18">
          <cell r="B18" t="str">
            <v xml:space="preserve">Сейф металевий </v>
          </cell>
          <cell r="AP18">
            <v>1</v>
          </cell>
          <cell r="AQ18">
            <v>1771</v>
          </cell>
        </row>
        <row r="19">
          <cell r="B19" t="str">
            <v>Бидон метал. 40л</v>
          </cell>
          <cell r="AP19">
            <v>1</v>
          </cell>
          <cell r="AQ19">
            <v>1397</v>
          </cell>
        </row>
        <row r="20">
          <cell r="B20" t="str">
            <v>Бидон пласм. 40л</v>
          </cell>
          <cell r="AP20">
            <v>1</v>
          </cell>
          <cell r="AQ20">
            <v>55</v>
          </cell>
        </row>
        <row r="21">
          <cell r="B21" t="str">
            <v>Коврова доріжка 2,8*0,9</v>
          </cell>
          <cell r="AP21">
            <v>1</v>
          </cell>
          <cell r="AQ21">
            <v>253</v>
          </cell>
        </row>
        <row r="22">
          <cell r="B22" t="str">
            <v>Картина</v>
          </cell>
          <cell r="AP22">
            <v>1</v>
          </cell>
          <cell r="AQ22">
            <v>495</v>
          </cell>
        </row>
        <row r="23">
          <cell r="B23" t="str">
            <v xml:space="preserve">Унітаз </v>
          </cell>
          <cell r="AP23">
            <v>2</v>
          </cell>
          <cell r="AQ23">
            <v>424</v>
          </cell>
        </row>
      </sheetData>
      <sheetData sheetId="4">
        <row r="4">
          <cell r="B4" t="str">
            <v>Кастрюля емал. 6л</v>
          </cell>
          <cell r="AP4">
            <v>1</v>
          </cell>
          <cell r="AQ4">
            <v>3</v>
          </cell>
        </row>
        <row r="5">
          <cell r="B5" t="str">
            <v>Кстрюля алюм. 2л</v>
          </cell>
          <cell r="AP5">
            <v>1</v>
          </cell>
          <cell r="AQ5">
            <v>3</v>
          </cell>
        </row>
        <row r="6">
          <cell r="B6" t="str">
            <v>Кстрюля алюм. 4л</v>
          </cell>
          <cell r="AP6">
            <v>2</v>
          </cell>
          <cell r="AQ6">
            <v>6</v>
          </cell>
        </row>
        <row r="7">
          <cell r="B7" t="str">
            <v>Кастрюля нержав. 2л</v>
          </cell>
          <cell r="AP7">
            <v>2</v>
          </cell>
          <cell r="AQ7">
            <v>10</v>
          </cell>
        </row>
        <row r="8">
          <cell r="B8" t="str">
            <v>Казан 3л</v>
          </cell>
          <cell r="AP8">
            <v>1</v>
          </cell>
          <cell r="AQ8">
            <v>44</v>
          </cell>
        </row>
        <row r="9">
          <cell r="B9" t="str">
            <v>Казан 4л</v>
          </cell>
          <cell r="AP9">
            <v>1</v>
          </cell>
          <cell r="AQ9">
            <v>48</v>
          </cell>
        </row>
        <row r="10">
          <cell r="B10" t="str">
            <v>Половник нерж.</v>
          </cell>
          <cell r="AP10">
            <v>5</v>
          </cell>
          <cell r="AQ10">
            <v>40</v>
          </cell>
        </row>
        <row r="11">
          <cell r="B11" t="str">
            <v>Ложка гарнир.нерж.</v>
          </cell>
          <cell r="AP11">
            <v>1</v>
          </cell>
          <cell r="AQ11">
            <v>2</v>
          </cell>
        </row>
        <row r="12">
          <cell r="B12" t="str">
            <v>Вилка нерж.</v>
          </cell>
          <cell r="AP12">
            <v>8</v>
          </cell>
          <cell r="AQ12">
            <v>16</v>
          </cell>
        </row>
        <row r="13">
          <cell r="B13" t="str">
            <v>Ніж нерж.</v>
          </cell>
          <cell r="AP13">
            <v>5</v>
          </cell>
          <cell r="AQ13">
            <v>25</v>
          </cell>
        </row>
        <row r="14">
          <cell r="B14" t="str">
            <v>Миска пластм.</v>
          </cell>
          <cell r="AP14">
            <v>2</v>
          </cell>
          <cell r="AQ14">
            <v>18</v>
          </cell>
        </row>
        <row r="15">
          <cell r="B15" t="str">
            <v>Миска пластм.</v>
          </cell>
          <cell r="AP15">
            <v>12</v>
          </cell>
          <cell r="AQ15">
            <v>42</v>
          </cell>
        </row>
        <row r="16">
          <cell r="B16" t="str">
            <v>Миска емал.</v>
          </cell>
          <cell r="AP16">
            <v>1</v>
          </cell>
          <cell r="AQ16">
            <v>4</v>
          </cell>
        </row>
        <row r="17">
          <cell r="B17" t="str">
            <v>Миска пион</v>
          </cell>
          <cell r="AP17">
            <v>4</v>
          </cell>
          <cell r="AQ17">
            <v>24</v>
          </cell>
        </row>
        <row r="18">
          <cell r="B18" t="str">
            <v>Таз алюм.</v>
          </cell>
          <cell r="AP18">
            <v>2</v>
          </cell>
          <cell r="AQ18">
            <v>10</v>
          </cell>
        </row>
        <row r="19">
          <cell r="B19" t="str">
            <v xml:space="preserve">Таз </v>
          </cell>
          <cell r="AP19">
            <v>1</v>
          </cell>
          <cell r="AQ19">
            <v>5</v>
          </cell>
        </row>
        <row r="20">
          <cell r="B20" t="str">
            <v>Таз емал.</v>
          </cell>
          <cell r="AP20">
            <v>2</v>
          </cell>
          <cell r="AQ20">
            <v>6</v>
          </cell>
        </row>
        <row r="21">
          <cell r="B21" t="str">
            <v>Таз плас.</v>
          </cell>
          <cell r="AP21">
            <v>1</v>
          </cell>
          <cell r="AQ21">
            <v>6</v>
          </cell>
        </row>
        <row r="22">
          <cell r="B22" t="str">
            <v>Чайник емалір 3 л</v>
          </cell>
          <cell r="AP22">
            <v>1</v>
          </cell>
          <cell r="AQ22">
            <v>30</v>
          </cell>
        </row>
        <row r="23">
          <cell r="B23" t="str">
            <v>Ковшик пласм.</v>
          </cell>
          <cell r="AP23">
            <v>1</v>
          </cell>
          <cell r="AQ23">
            <v>3</v>
          </cell>
        </row>
        <row r="24">
          <cell r="B24" t="str">
            <v>Ковшик емал.</v>
          </cell>
          <cell r="AP24">
            <v>1</v>
          </cell>
          <cell r="AQ24">
            <v>2</v>
          </cell>
        </row>
        <row r="25">
          <cell r="B25" t="str">
            <v>Дуршлак емаль</v>
          </cell>
          <cell r="AP25">
            <v>1</v>
          </cell>
          <cell r="AQ25">
            <v>9</v>
          </cell>
        </row>
        <row r="26">
          <cell r="B26" t="str">
            <v>Сковородки</v>
          </cell>
          <cell r="AP26">
            <v>2</v>
          </cell>
          <cell r="AQ26">
            <v>4</v>
          </cell>
        </row>
        <row r="27">
          <cell r="B27" t="str">
            <v>Сковородки</v>
          </cell>
          <cell r="AP27">
            <v>1</v>
          </cell>
          <cell r="AQ27">
            <v>3</v>
          </cell>
        </row>
        <row r="28">
          <cell r="B28" t="str">
            <v>Підставка для сковородок</v>
          </cell>
          <cell r="AP28">
            <v>3</v>
          </cell>
          <cell r="AQ28">
            <v>9</v>
          </cell>
        </row>
        <row r="29">
          <cell r="B29" t="str">
            <v>Плита GRETA 1470-Є-06</v>
          </cell>
          <cell r="AP29">
            <v>1</v>
          </cell>
          <cell r="AQ29">
            <v>4480</v>
          </cell>
        </row>
        <row r="30">
          <cell r="B30" t="str">
            <v>Сушка для посуду</v>
          </cell>
          <cell r="AP30">
            <v>2</v>
          </cell>
          <cell r="AQ30">
            <v>6</v>
          </cell>
        </row>
        <row r="31">
          <cell r="B31" t="str">
            <v>Стіл для яєць</v>
          </cell>
          <cell r="AP31">
            <v>1</v>
          </cell>
          <cell r="AQ31">
            <v>45</v>
          </cell>
        </row>
        <row r="32">
          <cell r="B32" t="str">
            <v>Стіл кухон.(білий)</v>
          </cell>
          <cell r="AP32">
            <v>1</v>
          </cell>
          <cell r="AQ32">
            <v>40</v>
          </cell>
        </row>
        <row r="33">
          <cell r="B33" t="str">
            <v>Стіл кухон.(зелений)</v>
          </cell>
          <cell r="AP33">
            <v>1</v>
          </cell>
          <cell r="AQ33">
            <v>30</v>
          </cell>
        </row>
        <row r="34">
          <cell r="B34" t="str">
            <v>Стул малий</v>
          </cell>
          <cell r="AP34">
            <v>1</v>
          </cell>
          <cell r="AQ34">
            <v>5</v>
          </cell>
        </row>
        <row r="35">
          <cell r="B35" t="str">
            <v>Шкаф для посуду на 3 від.</v>
          </cell>
          <cell r="AP35">
            <v>1</v>
          </cell>
          <cell r="AQ35">
            <v>30</v>
          </cell>
        </row>
        <row r="36">
          <cell r="B36" t="str">
            <v>Шкафчик навісний</v>
          </cell>
          <cell r="AP36">
            <v>1</v>
          </cell>
          <cell r="AQ36">
            <v>25</v>
          </cell>
        </row>
        <row r="37">
          <cell r="B37" t="str">
            <v>Карниз дерев.</v>
          </cell>
          <cell r="AP37">
            <v>2</v>
          </cell>
          <cell r="AQ37">
            <v>4</v>
          </cell>
        </row>
        <row r="38">
          <cell r="B38" t="str">
            <v>Тюль (на 2 вікнах)</v>
          </cell>
          <cell r="AP38">
            <v>2</v>
          </cell>
          <cell r="AQ38">
            <v>48</v>
          </cell>
        </row>
        <row r="39">
          <cell r="B39" t="str">
            <v>Вішалка дерев.</v>
          </cell>
          <cell r="AP39">
            <v>1</v>
          </cell>
          <cell r="AQ39">
            <v>35</v>
          </cell>
        </row>
        <row r="40">
          <cell r="B40" t="str">
            <v>Дзеркало</v>
          </cell>
          <cell r="AP40">
            <v>1</v>
          </cell>
          <cell r="AQ40">
            <v>2</v>
          </cell>
        </row>
        <row r="41">
          <cell r="B41" t="str">
            <v>Ванна оцинк.</v>
          </cell>
          <cell r="AP41">
            <v>1</v>
          </cell>
          <cell r="AQ41">
            <v>15</v>
          </cell>
        </row>
        <row r="42">
          <cell r="B42" t="str">
            <v>Люстра на 3 плафона</v>
          </cell>
          <cell r="AP42">
            <v>1</v>
          </cell>
          <cell r="AQ42">
            <v>6</v>
          </cell>
        </row>
        <row r="43">
          <cell r="B43" t="str">
            <v>Шкаф</v>
          </cell>
          <cell r="AP43">
            <v>1</v>
          </cell>
          <cell r="AQ43">
            <v>91</v>
          </cell>
        </row>
        <row r="44">
          <cell r="B44" t="str">
            <v xml:space="preserve">Ліжко </v>
          </cell>
          <cell r="AP44">
            <v>4</v>
          </cell>
          <cell r="AQ44">
            <v>60</v>
          </cell>
        </row>
        <row r="45">
          <cell r="B45" t="str">
            <v>Простиня</v>
          </cell>
          <cell r="AP45">
            <v>17</v>
          </cell>
          <cell r="AQ45">
            <v>85</v>
          </cell>
        </row>
        <row r="46">
          <cell r="B46" t="str">
            <v xml:space="preserve">Покривала (розові) </v>
          </cell>
          <cell r="AP46">
            <v>13</v>
          </cell>
          <cell r="AQ46">
            <v>65</v>
          </cell>
        </row>
        <row r="47">
          <cell r="B47" t="str">
            <v>Одіяла</v>
          </cell>
          <cell r="AP47">
            <v>25</v>
          </cell>
          <cell r="AQ47">
            <v>275</v>
          </cell>
        </row>
        <row r="48">
          <cell r="B48" t="str">
            <v>Пододіяльник</v>
          </cell>
          <cell r="AP48">
            <v>16</v>
          </cell>
          <cell r="AQ48">
            <v>80</v>
          </cell>
        </row>
        <row r="49">
          <cell r="B49" t="str">
            <v>Подушки</v>
          </cell>
          <cell r="AP49">
            <v>15</v>
          </cell>
          <cell r="AQ49">
            <v>135</v>
          </cell>
        </row>
        <row r="50">
          <cell r="B50" t="str">
            <v>Наволочки</v>
          </cell>
          <cell r="AP50">
            <v>20</v>
          </cell>
          <cell r="AQ50">
            <v>80</v>
          </cell>
        </row>
        <row r="51">
          <cell r="B51" t="str">
            <v>Шкаф</v>
          </cell>
          <cell r="AP51">
            <v>1</v>
          </cell>
          <cell r="AQ51">
            <v>50</v>
          </cell>
        </row>
        <row r="52">
          <cell r="B52" t="str">
            <v>Тюль на 2-вікна</v>
          </cell>
          <cell r="AP52">
            <v>2</v>
          </cell>
          <cell r="AQ52">
            <v>936</v>
          </cell>
        </row>
        <row r="53">
          <cell r="B53" t="str">
            <v>Стіл письмовий</v>
          </cell>
          <cell r="AP53">
            <v>1</v>
          </cell>
          <cell r="AQ53">
            <v>30</v>
          </cell>
        </row>
        <row r="54">
          <cell r="B54" t="str">
            <v>Шкаф</v>
          </cell>
          <cell r="AP54">
            <v>1</v>
          </cell>
          <cell r="AQ54">
            <v>45</v>
          </cell>
        </row>
        <row r="55">
          <cell r="B55" t="str">
            <v>Стільчики</v>
          </cell>
          <cell r="AP55">
            <v>11</v>
          </cell>
          <cell r="AQ55">
            <v>990</v>
          </cell>
        </row>
        <row r="56">
          <cell r="B56" t="str">
            <v>Стільчики</v>
          </cell>
          <cell r="AP56">
            <v>4</v>
          </cell>
          <cell r="AQ56">
            <v>50</v>
          </cell>
        </row>
        <row r="57">
          <cell r="B57" t="str">
            <v>Крісло</v>
          </cell>
          <cell r="AP57">
            <v>1</v>
          </cell>
          <cell r="AQ57">
            <v>20</v>
          </cell>
        </row>
        <row r="58">
          <cell r="B58" t="str">
            <v>Стіл журнальний</v>
          </cell>
          <cell r="AP58">
            <v>1</v>
          </cell>
          <cell r="AQ58">
            <v>10</v>
          </cell>
        </row>
        <row r="59">
          <cell r="B59" t="str">
            <v>Тюль</v>
          </cell>
          <cell r="AP59">
            <v>2</v>
          </cell>
          <cell r="AQ59">
            <v>376</v>
          </cell>
        </row>
        <row r="60">
          <cell r="B60" t="str">
            <v>Карнизи</v>
          </cell>
          <cell r="AP60">
            <v>2</v>
          </cell>
          <cell r="AQ60">
            <v>40</v>
          </cell>
        </row>
        <row r="61">
          <cell r="B61" t="str">
            <v>Часи</v>
          </cell>
          <cell r="AP61">
            <v>2</v>
          </cell>
          <cell r="AQ61">
            <v>44</v>
          </cell>
        </row>
        <row r="62">
          <cell r="B62" t="str">
            <v>Шкаф для одягу на 5 відділів</v>
          </cell>
          <cell r="AP62">
            <v>1</v>
          </cell>
          <cell r="AQ62">
            <v>30</v>
          </cell>
        </row>
        <row r="63">
          <cell r="B63" t="str">
            <v>Стіл для роздачі їжі</v>
          </cell>
          <cell r="AP63">
            <v>1</v>
          </cell>
          <cell r="AQ63">
            <v>50</v>
          </cell>
        </row>
        <row r="64">
          <cell r="B64" t="str">
            <v>Підставка для серветок</v>
          </cell>
          <cell r="AP64">
            <v>4</v>
          </cell>
          <cell r="AQ64">
            <v>20</v>
          </cell>
        </row>
        <row r="65">
          <cell r="B65" t="str">
            <v>Люстра на 5 плафонів</v>
          </cell>
          <cell r="AP65">
            <v>1</v>
          </cell>
          <cell r="AQ65">
            <v>8</v>
          </cell>
        </row>
        <row r="66">
          <cell r="B66" t="str">
            <v>Шкаф для полудників</v>
          </cell>
          <cell r="AP66">
            <v>1</v>
          </cell>
          <cell r="AQ66">
            <v>80</v>
          </cell>
        </row>
        <row r="67">
          <cell r="B67" t="str">
            <v>Доска дерев. для хліба</v>
          </cell>
          <cell r="AP67">
            <v>1</v>
          </cell>
          <cell r="AQ67">
            <v>18</v>
          </cell>
        </row>
        <row r="68">
          <cell r="B68" t="str">
            <v>Ложки</v>
          </cell>
          <cell r="AP68">
            <v>16</v>
          </cell>
          <cell r="AQ68">
            <v>80</v>
          </cell>
        </row>
        <row r="69">
          <cell r="B69" t="str">
            <v>Шкаф для одягу</v>
          </cell>
          <cell r="AP69">
            <v>4</v>
          </cell>
          <cell r="AQ69">
            <v>60</v>
          </cell>
        </row>
        <row r="70">
          <cell r="B70" t="str">
            <v xml:space="preserve">Шафа для ірашок </v>
          </cell>
          <cell r="AP70">
            <v>2</v>
          </cell>
          <cell r="AQ70">
            <v>20</v>
          </cell>
        </row>
        <row r="71">
          <cell r="B71" t="str">
            <v>Стіл парта</v>
          </cell>
          <cell r="AP71">
            <v>1</v>
          </cell>
          <cell r="AQ71">
            <v>10</v>
          </cell>
        </row>
        <row r="72">
          <cell r="B72" t="str">
            <v>Тюль на 2 вікна</v>
          </cell>
          <cell r="AP72">
            <v>2</v>
          </cell>
          <cell r="AQ72">
            <v>32</v>
          </cell>
        </row>
        <row r="73">
          <cell r="B73" t="str">
            <v>Умивальник</v>
          </cell>
          <cell r="AP73">
            <v>2</v>
          </cell>
          <cell r="AQ73">
            <v>230</v>
          </cell>
        </row>
        <row r="74">
          <cell r="B74" t="str">
            <v>Шафа для полотенець</v>
          </cell>
          <cell r="AP74">
            <v>4</v>
          </cell>
          <cell r="AQ74">
            <v>80</v>
          </cell>
        </row>
        <row r="75">
          <cell r="B75" t="str">
            <v>Шафа для полотенець</v>
          </cell>
          <cell r="AP75">
            <v>4</v>
          </cell>
          <cell r="AQ75">
            <v>60</v>
          </cell>
        </row>
        <row r="76">
          <cell r="B76" t="str">
            <v xml:space="preserve">Шафа для взуття </v>
          </cell>
          <cell r="AP76">
            <v>1</v>
          </cell>
          <cell r="AQ76">
            <v>20</v>
          </cell>
        </row>
        <row r="77">
          <cell r="B77" t="str">
            <v>Ліжко 3-х ярусне (бук)</v>
          </cell>
          <cell r="AP77">
            <v>1</v>
          </cell>
          <cell r="AQ77">
            <v>3533</v>
          </cell>
        </row>
        <row r="78">
          <cell r="B78" t="str">
            <v>Матрац</v>
          </cell>
          <cell r="AP78">
            <v>3</v>
          </cell>
          <cell r="AQ78">
            <v>645</v>
          </cell>
        </row>
        <row r="79">
          <cell r="B79" t="str">
            <v>Лампа</v>
          </cell>
          <cell r="AP79">
            <v>9</v>
          </cell>
          <cell r="AQ79">
            <v>747</v>
          </cell>
        </row>
        <row r="80">
          <cell r="B80" t="str">
            <v>Карниз 1,6 м</v>
          </cell>
          <cell r="AP80">
            <v>2</v>
          </cell>
          <cell r="AQ80">
            <v>130</v>
          </cell>
        </row>
        <row r="81">
          <cell r="B81" t="str">
            <v>Лампа</v>
          </cell>
          <cell r="AP81">
            <v>5</v>
          </cell>
          <cell r="AQ81">
            <v>475</v>
          </cell>
        </row>
        <row r="82">
          <cell r="B82" t="str">
            <v>Калькулятор Brilliant</v>
          </cell>
          <cell r="AP82">
            <v>1</v>
          </cell>
          <cell r="AQ82">
            <v>135</v>
          </cell>
        </row>
        <row r="83">
          <cell r="B83" t="str">
            <v>Мясорубка Mystery</v>
          </cell>
          <cell r="AP83">
            <v>1</v>
          </cell>
          <cell r="AQ83">
            <v>2180</v>
          </cell>
        </row>
        <row r="84">
          <cell r="B84" t="str">
            <v>Ваги</v>
          </cell>
          <cell r="AP84">
            <v>1</v>
          </cell>
          <cell r="AQ84">
            <v>350</v>
          </cell>
        </row>
        <row r="85">
          <cell r="B85" t="str">
            <v>Лампа</v>
          </cell>
          <cell r="AP85">
            <v>4</v>
          </cell>
          <cell r="AQ85">
            <v>400</v>
          </cell>
        </row>
        <row r="86">
          <cell r="B86" t="str">
            <v>Протвінь</v>
          </cell>
          <cell r="AP86">
            <v>1</v>
          </cell>
          <cell r="AQ86">
            <v>226</v>
          </cell>
        </row>
        <row r="87">
          <cell r="B87" t="str">
            <v>Кастрюля емал. 7л</v>
          </cell>
          <cell r="AP87">
            <v>1</v>
          </cell>
          <cell r="AQ87">
            <v>262</v>
          </cell>
        </row>
        <row r="88">
          <cell r="B88" t="str">
            <v>Прапор України</v>
          </cell>
          <cell r="AP88">
            <v>2</v>
          </cell>
          <cell r="AQ88">
            <v>184</v>
          </cell>
        </row>
        <row r="89">
          <cell r="B89" t="str">
            <v xml:space="preserve">Вогнегасник </v>
          </cell>
          <cell r="AP89">
            <v>1</v>
          </cell>
          <cell r="AQ89">
            <v>480</v>
          </cell>
        </row>
        <row r="90">
          <cell r="B90" t="str">
            <v xml:space="preserve">Вогнегасник </v>
          </cell>
          <cell r="AP90">
            <v>4</v>
          </cell>
          <cell r="AQ90">
            <v>1220</v>
          </cell>
        </row>
        <row r="91">
          <cell r="B91" t="str">
            <v xml:space="preserve">Ліжко дитяче </v>
          </cell>
          <cell r="AP91">
            <v>2</v>
          </cell>
          <cell r="AQ91">
            <v>10020</v>
          </cell>
        </row>
        <row r="92">
          <cell r="B92" t="str">
            <v>Принтер EPSON</v>
          </cell>
          <cell r="AP92">
            <v>1</v>
          </cell>
          <cell r="AQ92">
            <v>3700</v>
          </cell>
        </row>
        <row r="93">
          <cell r="B93" t="str">
            <v>Термометр</v>
          </cell>
          <cell r="AP93">
            <v>1</v>
          </cell>
          <cell r="AQ93">
            <v>2136</v>
          </cell>
        </row>
        <row r="94">
          <cell r="B94" t="str">
            <v xml:space="preserve">Стіл письмовий </v>
          </cell>
          <cell r="AP94">
            <v>1</v>
          </cell>
          <cell r="AQ94">
            <v>780</v>
          </cell>
        </row>
        <row r="95">
          <cell r="B95" t="str">
            <v xml:space="preserve">Стіл дитячий </v>
          </cell>
          <cell r="AP95">
            <v>10</v>
          </cell>
          <cell r="AQ95">
            <v>1300</v>
          </cell>
        </row>
        <row r="96">
          <cell r="B96" t="str">
            <v>Полиця кутова</v>
          </cell>
          <cell r="AP96">
            <v>1</v>
          </cell>
          <cell r="AQ96">
            <v>900</v>
          </cell>
        </row>
        <row r="97">
          <cell r="B97" t="str">
            <v>Стіл дит.трапециєвидний</v>
          </cell>
          <cell r="AP97">
            <v>2</v>
          </cell>
          <cell r="AQ97">
            <v>1100</v>
          </cell>
        </row>
        <row r="98">
          <cell r="B98" t="str">
            <v>Стіл дитячий 6-кут.</v>
          </cell>
          <cell r="AP98">
            <v>3</v>
          </cell>
          <cell r="AQ98">
            <v>2100</v>
          </cell>
        </row>
        <row r="99">
          <cell r="B99" t="str">
            <v>Полиця книжна</v>
          </cell>
          <cell r="AP99">
            <v>1</v>
          </cell>
          <cell r="AQ99">
            <v>300</v>
          </cell>
        </row>
        <row r="100">
          <cell r="B100" t="str">
            <v>Полиця для іграшок</v>
          </cell>
          <cell r="AP100">
            <v>2</v>
          </cell>
          <cell r="AQ100">
            <v>300</v>
          </cell>
        </row>
        <row r="101">
          <cell r="B101" t="str">
            <v>Ліжко 3-х ярусне</v>
          </cell>
          <cell r="AP101">
            <v>1</v>
          </cell>
          <cell r="AQ101">
            <v>2400</v>
          </cell>
        </row>
        <row r="102">
          <cell r="B102" t="str">
            <v>Стілець барний (МАРКО) хром (компл. 2 шт)</v>
          </cell>
          <cell r="AP102">
            <v>1</v>
          </cell>
          <cell r="AQ102">
            <v>1300</v>
          </cell>
        </row>
        <row r="103">
          <cell r="B103" t="str">
            <v>Стіл СВЕН-4,аляска-білий</v>
          </cell>
          <cell r="AP103">
            <v>1</v>
          </cell>
          <cell r="AQ103">
            <v>2300</v>
          </cell>
        </row>
        <row r="104">
          <cell r="B104" t="str">
            <v>Кухня "Софія"</v>
          </cell>
          <cell r="AP104">
            <v>1</v>
          </cell>
          <cell r="AQ104">
            <v>11202</v>
          </cell>
        </row>
        <row r="105">
          <cell r="B105" t="str">
            <v>Пилосос SAMSUNG VCC4325 53K</v>
          </cell>
          <cell r="AP105">
            <v>1</v>
          </cell>
          <cell r="AQ105">
            <v>2490</v>
          </cell>
        </row>
        <row r="106">
          <cell r="B106" t="str">
            <v>Водонагрівач "Nova Tec" 50л</v>
          </cell>
          <cell r="AP106">
            <v>1</v>
          </cell>
          <cell r="AQ106">
            <v>200</v>
          </cell>
        </row>
        <row r="107">
          <cell r="B107" t="str">
            <v>Флеш карта 16 гб</v>
          </cell>
          <cell r="AP107">
            <v>1</v>
          </cell>
          <cell r="AQ107">
            <v>210</v>
          </cell>
        </row>
        <row r="108">
          <cell r="B108" t="str">
            <v>Мишка комп’ютерна</v>
          </cell>
          <cell r="AP108">
            <v>1</v>
          </cell>
          <cell r="AQ108">
            <v>135</v>
          </cell>
        </row>
        <row r="109">
          <cell r="B109" t="str">
            <v>Стул на рамі "ISO"</v>
          </cell>
          <cell r="AP109">
            <v>2</v>
          </cell>
          <cell r="AQ109">
            <v>920</v>
          </cell>
        </row>
        <row r="110">
          <cell r="B110" t="str">
            <v>Стіл на рамі "VISITOR"</v>
          </cell>
          <cell r="AP110">
            <v>1</v>
          </cell>
          <cell r="AQ110">
            <v>420</v>
          </cell>
        </row>
        <row r="111">
          <cell r="B111" t="str">
            <v>Стул поворотний "STANDART GTR"</v>
          </cell>
          <cell r="AP111">
            <v>2</v>
          </cell>
          <cell r="AQ111">
            <v>1910</v>
          </cell>
        </row>
        <row r="112">
          <cell r="B112" t="str">
            <v>Палас 2,5х4,7 м</v>
          </cell>
          <cell r="AP112">
            <v>1</v>
          </cell>
          <cell r="AQ112">
            <v>1050</v>
          </cell>
        </row>
        <row r="113">
          <cell r="B113" t="str">
            <v>Клішепечатки 45мм</v>
          </cell>
          <cell r="AP113">
            <v>1</v>
          </cell>
          <cell r="AQ113">
            <v>260</v>
          </cell>
        </row>
        <row r="114">
          <cell r="B114" t="str">
            <v>Оснастка автоматична</v>
          </cell>
          <cell r="AP114">
            <v>1</v>
          </cell>
          <cell r="AQ114">
            <v>290</v>
          </cell>
        </row>
        <row r="115">
          <cell r="B115" t="str">
            <v>Прапор України 1,4м*90т см</v>
          </cell>
          <cell r="AP115">
            <v>1</v>
          </cell>
          <cell r="AQ115">
            <v>55</v>
          </cell>
        </row>
        <row r="116">
          <cell r="B116" t="str">
            <v>Калькулятор Brilliant</v>
          </cell>
          <cell r="AP116">
            <v>1</v>
          </cell>
          <cell r="AQ116">
            <v>110</v>
          </cell>
        </row>
        <row r="117">
          <cell r="B117" t="str">
            <v>счетчик води (комплект)</v>
          </cell>
          <cell r="AP117">
            <v>1</v>
          </cell>
          <cell r="AQ117">
            <v>645</v>
          </cell>
        </row>
      </sheetData>
      <sheetData sheetId="5">
        <row r="7">
          <cell r="B7" t="str">
            <v>Роутер ТР-LINK C-20</v>
          </cell>
          <cell r="AP7">
            <v>1</v>
          </cell>
          <cell r="AQ7">
            <v>900</v>
          </cell>
        </row>
        <row r="8">
          <cell r="B8" t="str">
            <v>Recretion kit, 2016 (набір для проведення уроків з фізичного виховання)</v>
          </cell>
          <cell r="AP8">
            <v>1</v>
          </cell>
          <cell r="AQ8">
            <v>6069.25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4"/>
  <sheetViews>
    <sheetView tabSelected="1" view="pageBreakPreview" zoomScale="55" zoomScaleNormal="75" zoomScaleSheetLayoutView="55" workbookViewId="0">
      <selection activeCell="Y24" sqref="Y24"/>
    </sheetView>
  </sheetViews>
  <sheetFormatPr defaultRowHeight="15"/>
  <cols>
    <col min="1" max="1" width="14.85546875" style="50" customWidth="1"/>
    <col min="2" max="2" width="15.28515625" style="50" customWidth="1"/>
    <col min="3" max="3" width="39.140625" style="56" customWidth="1"/>
    <col min="4" max="4" width="15.85546875" style="50" customWidth="1"/>
    <col min="5" max="5" width="14.140625" style="50" customWidth="1"/>
    <col min="6" max="6" width="9.5703125" style="50" customWidth="1"/>
    <col min="7" max="7" width="7.140625" style="50" customWidth="1"/>
    <col min="8" max="8" width="8.7109375" style="50" customWidth="1"/>
    <col min="9" max="9" width="11.42578125" style="50" customWidth="1"/>
    <col min="10" max="10" width="24.42578125" style="50" customWidth="1"/>
    <col min="11" max="11" width="15.7109375" style="50" bestFit="1" customWidth="1"/>
    <col min="12" max="12" width="19.5703125" style="50" customWidth="1"/>
    <col min="13" max="13" width="6.140625" style="50" customWidth="1"/>
    <col min="14" max="16384" width="9.140625" style="50"/>
  </cols>
  <sheetData>
    <row r="1" spans="1:15" ht="15.75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5"/>
      <c r="O1" s="74"/>
    </row>
    <row r="2" spans="1:15" ht="15.75">
      <c r="A2" s="75" t="s">
        <v>43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7"/>
      <c r="O2" s="74"/>
    </row>
    <row r="3" spans="1:15" ht="15.75">
      <c r="A3" s="78" t="s">
        <v>40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80"/>
      <c r="O3" s="74"/>
    </row>
    <row r="4" spans="1:15" ht="15.75">
      <c r="A4" s="81" t="s">
        <v>1</v>
      </c>
      <c r="B4" s="60" t="s">
        <v>2</v>
      </c>
      <c r="C4" s="60" t="s">
        <v>42</v>
      </c>
      <c r="D4" s="60" t="s">
        <v>3</v>
      </c>
      <c r="E4" s="84" t="s">
        <v>4</v>
      </c>
      <c r="F4" s="85"/>
      <c r="G4" s="86"/>
      <c r="H4" s="60" t="s">
        <v>5</v>
      </c>
      <c r="I4" s="87" t="s">
        <v>6</v>
      </c>
      <c r="J4" s="88"/>
      <c r="K4" s="88"/>
      <c r="L4" s="88"/>
      <c r="M4" s="89"/>
      <c r="N4" s="60" t="s">
        <v>7</v>
      </c>
      <c r="O4" s="51"/>
    </row>
    <row r="5" spans="1:15">
      <c r="A5" s="81"/>
      <c r="B5" s="82"/>
      <c r="C5" s="61"/>
      <c r="D5" s="82"/>
      <c r="E5" s="93" t="s">
        <v>8</v>
      </c>
      <c r="F5" s="93" t="s">
        <v>9</v>
      </c>
      <c r="G5" s="93" t="s">
        <v>10</v>
      </c>
      <c r="H5" s="82"/>
      <c r="I5" s="90"/>
      <c r="J5" s="91"/>
      <c r="K5" s="91"/>
      <c r="L5" s="91"/>
      <c r="M5" s="92"/>
      <c r="N5" s="82"/>
      <c r="O5" s="51"/>
    </row>
    <row r="6" spans="1:15" ht="168.75">
      <c r="A6" s="81"/>
      <c r="B6" s="83"/>
      <c r="C6" s="62"/>
      <c r="D6" s="83"/>
      <c r="E6" s="94"/>
      <c r="F6" s="94"/>
      <c r="G6" s="94"/>
      <c r="H6" s="83"/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83"/>
      <c r="O6" s="51"/>
    </row>
    <row r="7" spans="1:15" ht="15.75">
      <c r="A7" s="4">
        <v>1</v>
      </c>
      <c r="B7" s="4"/>
      <c r="C7" s="4">
        <v>2</v>
      </c>
      <c r="D7" s="4">
        <v>3</v>
      </c>
      <c r="E7" s="4">
        <v>4</v>
      </c>
      <c r="F7" s="4">
        <v>5</v>
      </c>
      <c r="G7" s="4">
        <v>6</v>
      </c>
      <c r="H7" s="4">
        <v>7</v>
      </c>
      <c r="I7" s="4">
        <v>11</v>
      </c>
      <c r="J7" s="4">
        <v>12</v>
      </c>
      <c r="K7" s="4">
        <v>13</v>
      </c>
      <c r="L7" s="4">
        <v>14</v>
      </c>
      <c r="M7" s="4">
        <v>15</v>
      </c>
      <c r="N7" s="4">
        <v>16</v>
      </c>
      <c r="O7" s="51"/>
    </row>
    <row r="8" spans="1:15" ht="15.75">
      <c r="A8" s="69"/>
      <c r="B8" s="43">
        <v>1013</v>
      </c>
      <c r="C8" s="73"/>
      <c r="D8" s="69"/>
      <c r="E8" s="69"/>
      <c r="F8" s="69"/>
      <c r="G8" s="69"/>
      <c r="H8" s="69"/>
      <c r="I8" s="5"/>
      <c r="J8" s="6"/>
      <c r="K8" s="49"/>
      <c r="L8" s="52"/>
      <c r="M8" s="69"/>
      <c r="N8" s="69"/>
      <c r="O8" s="95"/>
    </row>
    <row r="9" spans="1:15" ht="63">
      <c r="A9" s="69"/>
      <c r="B9" s="17" t="s">
        <v>16</v>
      </c>
      <c r="C9" s="73"/>
      <c r="D9" s="69"/>
      <c r="E9" s="69"/>
      <c r="F9" s="69"/>
      <c r="G9" s="69"/>
      <c r="H9" s="69"/>
      <c r="I9" s="34">
        <f>SUM(I10:I11)</f>
        <v>2</v>
      </c>
      <c r="J9" s="34">
        <f>SUM(J10:J11)</f>
        <v>7865</v>
      </c>
      <c r="K9" s="34">
        <f>SUM(K10:K11)</f>
        <v>7865</v>
      </c>
      <c r="L9" s="34">
        <f>SUM(L10:L11)</f>
        <v>0</v>
      </c>
      <c r="M9" s="69"/>
      <c r="N9" s="69"/>
      <c r="O9" s="95"/>
    </row>
    <row r="10" spans="1:15" ht="15.75">
      <c r="A10" s="45">
        <v>1</v>
      </c>
      <c r="B10" s="45"/>
      <c r="C10" s="14" t="str">
        <f>'[1]1013'!B4</f>
        <v>Будівля дитсадка</v>
      </c>
      <c r="D10" s="36">
        <v>1966</v>
      </c>
      <c r="E10" s="37">
        <v>101330012</v>
      </c>
      <c r="F10" s="10"/>
      <c r="G10" s="10"/>
      <c r="H10" s="45" t="s">
        <v>30</v>
      </c>
      <c r="I10" s="11">
        <f>'[1]1013'!AO4</f>
        <v>1</v>
      </c>
      <c r="J10" s="11">
        <f>'[1]1013'!AP4</f>
        <v>5659</v>
      </c>
      <c r="K10" s="11">
        <f>J10</f>
        <v>5659</v>
      </c>
      <c r="L10" s="11">
        <f>J10-K10</f>
        <v>0</v>
      </c>
      <c r="M10" s="57">
        <v>25</v>
      </c>
      <c r="N10" s="45"/>
      <c r="O10" s="53"/>
    </row>
    <row r="11" spans="1:15" ht="15.75">
      <c r="A11" s="45">
        <v>2</v>
      </c>
      <c r="B11" s="45"/>
      <c r="C11" s="14" t="str">
        <f>'[1]1013'!B5</f>
        <v>Кухня</v>
      </c>
      <c r="D11" s="36">
        <v>1966</v>
      </c>
      <c r="E11" s="37">
        <v>101330014</v>
      </c>
      <c r="F11" s="10"/>
      <c r="G11" s="10"/>
      <c r="H11" s="45" t="s">
        <v>30</v>
      </c>
      <c r="I11" s="11">
        <f>'[1]1013'!AO5</f>
        <v>1</v>
      </c>
      <c r="J11" s="11">
        <f>'[1]1013'!AP5</f>
        <v>2206</v>
      </c>
      <c r="K11" s="11">
        <f>J11</f>
        <v>2206</v>
      </c>
      <c r="L11" s="11">
        <f>J11-K11</f>
        <v>0</v>
      </c>
      <c r="M11" s="57">
        <v>25</v>
      </c>
      <c r="N11" s="45"/>
      <c r="O11" s="53"/>
    </row>
    <row r="12" spans="1:15" ht="15.75">
      <c r="A12" s="69"/>
      <c r="B12" s="43">
        <v>1014</v>
      </c>
      <c r="C12" s="67"/>
      <c r="D12" s="66"/>
      <c r="E12" s="66"/>
      <c r="F12" s="66"/>
      <c r="G12" s="66"/>
      <c r="H12" s="66"/>
      <c r="I12" s="43"/>
      <c r="J12" s="43"/>
      <c r="K12" s="43"/>
      <c r="L12" s="43"/>
      <c r="M12" s="69"/>
      <c r="N12" s="45"/>
      <c r="O12" s="51"/>
    </row>
    <row r="13" spans="1:15" s="33" customFormat="1" ht="31.5">
      <c r="A13" s="69"/>
      <c r="B13" s="17" t="s">
        <v>17</v>
      </c>
      <c r="C13" s="67"/>
      <c r="D13" s="66"/>
      <c r="E13" s="66"/>
      <c r="F13" s="66"/>
      <c r="G13" s="66"/>
      <c r="H13" s="66"/>
      <c r="I13" s="44">
        <f>SUM(I14:I22)</f>
        <v>10</v>
      </c>
      <c r="J13" s="44">
        <f>SUM(J14:J22)</f>
        <v>156146.06</v>
      </c>
      <c r="K13" s="44">
        <f>SUM(K14:K22)</f>
        <v>52113.871500000001</v>
      </c>
      <c r="L13" s="44">
        <f>SUM(L14:L22)</f>
        <v>104032.18849999999</v>
      </c>
      <c r="M13" s="69"/>
      <c r="N13" s="43"/>
      <c r="O13" s="32"/>
    </row>
    <row r="14" spans="1:15" s="33" customFormat="1" ht="15.75">
      <c r="A14" s="45">
        <v>1</v>
      </c>
      <c r="B14" s="17"/>
      <c r="C14" s="46" t="str">
        <f>'[1]1014'!B4</f>
        <v>Котел твердопаливний</v>
      </c>
      <c r="D14" s="38" t="s">
        <v>47</v>
      </c>
      <c r="E14" s="36">
        <v>101410003</v>
      </c>
      <c r="F14" s="43"/>
      <c r="G14" s="43"/>
      <c r="H14" s="45" t="s">
        <v>30</v>
      </c>
      <c r="I14" s="7">
        <f>'[1]1014'!AP4</f>
        <v>1</v>
      </c>
      <c r="J14" s="7">
        <f>'[1]1014'!AQ4</f>
        <v>24500</v>
      </c>
      <c r="K14" s="7">
        <f>J14*10%*8+1429.17</f>
        <v>21029.17</v>
      </c>
      <c r="L14" s="7">
        <f>J14-K14</f>
        <v>3470.8300000000017</v>
      </c>
      <c r="M14" s="45">
        <v>10</v>
      </c>
      <c r="N14" s="43"/>
      <c r="O14" s="32"/>
    </row>
    <row r="15" spans="1:15" s="33" customFormat="1" ht="47.25">
      <c r="A15" s="45">
        <v>2</v>
      </c>
      <c r="B15" s="17"/>
      <c r="C15" s="46" t="str">
        <f>'[1]1014'!B5</f>
        <v>Дитячий ігровий комплекс (Горка "Кошик", плавание, сходи ігрові - подвійні, одинарні, круглі</v>
      </c>
      <c r="D15" s="38" t="s">
        <v>48</v>
      </c>
      <c r="E15" s="36">
        <v>101480065</v>
      </c>
      <c r="F15" s="43"/>
      <c r="G15" s="43"/>
      <c r="H15" s="45" t="s">
        <v>30</v>
      </c>
      <c r="I15" s="7">
        <f>'[1]1014'!AP5</f>
        <v>1</v>
      </c>
      <c r="J15" s="7">
        <f>'[1]1014'!AQ5</f>
        <v>18600</v>
      </c>
      <c r="K15" s="7">
        <f>J15*10%*6+1085</f>
        <v>12245</v>
      </c>
      <c r="L15" s="7">
        <f t="shared" ref="L15:L22" si="0">J15-K15</f>
        <v>6355</v>
      </c>
      <c r="M15" s="45">
        <v>10</v>
      </c>
      <c r="N15" s="43"/>
      <c r="O15" s="32"/>
    </row>
    <row r="16" spans="1:15" s="33" customFormat="1" ht="15.75">
      <c r="A16" s="45">
        <v>3</v>
      </c>
      <c r="B16" s="17"/>
      <c r="C16" s="46" t="str">
        <f>'[1]1014'!B6</f>
        <v>Пральна машина автомат LG</v>
      </c>
      <c r="D16" s="38" t="s">
        <v>49</v>
      </c>
      <c r="E16" s="36">
        <v>101480005</v>
      </c>
      <c r="F16" s="43"/>
      <c r="G16" s="43"/>
      <c r="H16" s="45" t="s">
        <v>30</v>
      </c>
      <c r="I16" s="7">
        <f>'[1]1014'!AP6</f>
        <v>1</v>
      </c>
      <c r="J16" s="7">
        <f>'[1]1014'!AQ6</f>
        <v>4730</v>
      </c>
      <c r="K16" s="7">
        <f>J16</f>
        <v>4730</v>
      </c>
      <c r="L16" s="7">
        <f t="shared" si="0"/>
        <v>0</v>
      </c>
      <c r="M16" s="45">
        <v>10</v>
      </c>
      <c r="N16" s="43"/>
      <c r="O16" s="32"/>
    </row>
    <row r="17" spans="1:15" s="33" customFormat="1" ht="15.75">
      <c r="A17" s="45">
        <v>4</v>
      </c>
      <c r="B17" s="17"/>
      <c r="C17" s="46" t="str">
        <f>'[1]1014'!B7</f>
        <v>Холодильник "Норд"</v>
      </c>
      <c r="D17" s="38" t="s">
        <v>50</v>
      </c>
      <c r="E17" s="36">
        <v>101480034</v>
      </c>
      <c r="F17" s="43"/>
      <c r="G17" s="43"/>
      <c r="H17" s="45" t="s">
        <v>30</v>
      </c>
      <c r="I17" s="7">
        <f>'[1]1014'!AP7</f>
        <v>1</v>
      </c>
      <c r="J17" s="7">
        <f>'[1]1014'!AQ7</f>
        <v>1650</v>
      </c>
      <c r="K17" s="7">
        <f t="shared" ref="K17:K19" si="1">J17</f>
        <v>1650</v>
      </c>
      <c r="L17" s="7">
        <f t="shared" si="0"/>
        <v>0</v>
      </c>
      <c r="M17" s="45">
        <v>10</v>
      </c>
      <c r="N17" s="43"/>
      <c r="O17" s="32"/>
    </row>
    <row r="18" spans="1:15" s="33" customFormat="1" ht="31.5">
      <c r="A18" s="45">
        <v>5</v>
      </c>
      <c r="B18" s="17"/>
      <c r="C18" s="46" t="str">
        <f>'[1]1014'!B8</f>
        <v>Стереокомплект "Голден" (буфер+2 колонки)</v>
      </c>
      <c r="D18" s="38" t="s">
        <v>51</v>
      </c>
      <c r="E18" s="36">
        <v>101480038</v>
      </c>
      <c r="F18" s="43"/>
      <c r="G18" s="43"/>
      <c r="H18" s="45" t="s">
        <v>30</v>
      </c>
      <c r="I18" s="7">
        <f>'[1]1014'!AP8</f>
        <v>1</v>
      </c>
      <c r="J18" s="7">
        <f>'[1]1014'!AQ8</f>
        <v>549</v>
      </c>
      <c r="K18" s="7">
        <f t="shared" si="1"/>
        <v>549</v>
      </c>
      <c r="L18" s="7">
        <f t="shared" si="0"/>
        <v>0</v>
      </c>
      <c r="M18" s="45">
        <v>10</v>
      </c>
      <c r="N18" s="43"/>
      <c r="O18" s="32"/>
    </row>
    <row r="19" spans="1:15" s="33" customFormat="1" ht="31.5">
      <c r="A19" s="45">
        <v>6</v>
      </c>
      <c r="B19" s="17"/>
      <c r="C19" s="46" t="str">
        <f>'[1]1014'!B9</f>
        <v>Комп’ютер в комплекті Sunsung (монітор, клавіатура,системний блок)</v>
      </c>
      <c r="D19" s="38" t="s">
        <v>50</v>
      </c>
      <c r="E19" s="36">
        <v>101460011</v>
      </c>
      <c r="F19" s="43"/>
      <c r="G19" s="43"/>
      <c r="H19" s="45" t="s">
        <v>30</v>
      </c>
      <c r="I19" s="7">
        <f>'[1]1014'!AP9</f>
        <v>1</v>
      </c>
      <c r="J19" s="7">
        <f>'[1]1014'!AQ9</f>
        <v>3649</v>
      </c>
      <c r="K19" s="7">
        <f t="shared" si="1"/>
        <v>3649</v>
      </c>
      <c r="L19" s="7">
        <f t="shared" si="0"/>
        <v>0</v>
      </c>
      <c r="M19" s="45">
        <v>10</v>
      </c>
      <c r="N19" s="43"/>
      <c r="O19" s="32"/>
    </row>
    <row r="20" spans="1:15" s="33" customFormat="1" ht="15.75">
      <c r="A20" s="45">
        <v>7</v>
      </c>
      <c r="B20" s="17"/>
      <c r="C20" s="46" t="str">
        <f>'[1]1014'!B10</f>
        <v>Холодильник Indesit</v>
      </c>
      <c r="D20" s="38" t="s">
        <v>52</v>
      </c>
      <c r="E20" s="36">
        <v>101480058</v>
      </c>
      <c r="F20" s="43"/>
      <c r="G20" s="43"/>
      <c r="H20" s="45" t="s">
        <v>30</v>
      </c>
      <c r="I20" s="7">
        <f>'[1]1014'!AP10</f>
        <v>1</v>
      </c>
      <c r="J20" s="7">
        <f>'[1]1014'!AQ10</f>
        <v>7500</v>
      </c>
      <c r="K20" s="7">
        <f>J20*10%*3+437.5</f>
        <v>2687.5</v>
      </c>
      <c r="L20" s="7">
        <f t="shared" si="0"/>
        <v>4812.5</v>
      </c>
      <c r="M20" s="45">
        <v>10</v>
      </c>
      <c r="N20" s="43"/>
      <c r="O20" s="32"/>
    </row>
    <row r="21" spans="1:15" s="33" customFormat="1" ht="15.75">
      <c r="A21" s="45">
        <v>8</v>
      </c>
      <c r="B21" s="17"/>
      <c r="C21" s="46" t="str">
        <f>'[1]1014 1'!B4</f>
        <v>Генератор GUCBIR</v>
      </c>
      <c r="D21" s="30">
        <v>45139</v>
      </c>
      <c r="E21" s="31" t="s">
        <v>46</v>
      </c>
      <c r="F21" s="43"/>
      <c r="G21" s="43"/>
      <c r="H21" s="45" t="s">
        <v>30</v>
      </c>
      <c r="I21" s="7">
        <f>'[1]1014 1'!AP4</f>
        <v>1</v>
      </c>
      <c r="J21" s="7">
        <f>'[1]1014 1'!AQ4</f>
        <v>48000</v>
      </c>
      <c r="K21" s="7">
        <f>J21*10%/12*11</f>
        <v>4400</v>
      </c>
      <c r="L21" s="7">
        <f t="shared" si="0"/>
        <v>43600</v>
      </c>
      <c r="M21" s="45">
        <v>10</v>
      </c>
      <c r="N21" s="43"/>
      <c r="O21" s="32"/>
    </row>
    <row r="22" spans="1:15" s="33" customFormat="1" ht="15.75">
      <c r="A22" s="45">
        <v>9</v>
      </c>
      <c r="B22" s="17"/>
      <c r="C22" s="46" t="str">
        <f>'[1]1014 1'!B5</f>
        <v>ноутбук</v>
      </c>
      <c r="D22" s="39" t="s">
        <v>53</v>
      </c>
      <c r="E22" s="36">
        <v>10146011</v>
      </c>
      <c r="F22" s="43"/>
      <c r="G22" s="43"/>
      <c r="H22" s="45" t="s">
        <v>30</v>
      </c>
      <c r="I22" s="7">
        <f>'[1]1014 1'!AP5</f>
        <v>2</v>
      </c>
      <c r="J22" s="7">
        <f>'[1]1014 1'!AQ5</f>
        <v>46968.06</v>
      </c>
      <c r="K22" s="7">
        <f>J22*10%/12*3</f>
        <v>1174.2014999999999</v>
      </c>
      <c r="L22" s="7">
        <f t="shared" si="0"/>
        <v>45793.858499999995</v>
      </c>
      <c r="M22" s="45">
        <v>10</v>
      </c>
      <c r="N22" s="43"/>
      <c r="O22" s="32"/>
    </row>
    <row r="23" spans="1:15" ht="15.75">
      <c r="A23" s="45"/>
      <c r="B23" s="43">
        <v>1015</v>
      </c>
      <c r="C23" s="3"/>
      <c r="D23" s="12"/>
      <c r="E23" s="48"/>
      <c r="F23" s="45"/>
      <c r="G23" s="45"/>
      <c r="H23" s="45"/>
      <c r="I23" s="7"/>
      <c r="J23" s="7"/>
      <c r="K23" s="13"/>
      <c r="L23" s="12"/>
      <c r="M23" s="45"/>
      <c r="N23" s="45"/>
      <c r="O23" s="51"/>
    </row>
    <row r="24" spans="1:15" ht="31.5">
      <c r="A24" s="45"/>
      <c r="B24" s="17" t="s">
        <v>32</v>
      </c>
      <c r="C24" s="46"/>
      <c r="D24" s="45"/>
      <c r="E24" s="45"/>
      <c r="F24" s="45"/>
      <c r="G24" s="45"/>
      <c r="H24" s="45"/>
      <c r="I24" s="45" t="s">
        <v>34</v>
      </c>
      <c r="J24" s="44" t="s">
        <v>34</v>
      </c>
      <c r="K24" s="44" t="s">
        <v>34</v>
      </c>
      <c r="L24" s="7"/>
      <c r="M24" s="45"/>
      <c r="N24" s="45"/>
      <c r="O24" s="51"/>
    </row>
    <row r="25" spans="1:15" ht="15.75">
      <c r="A25" s="66"/>
      <c r="B25" s="43">
        <v>1016</v>
      </c>
      <c r="C25" s="67"/>
      <c r="D25" s="66"/>
      <c r="E25" s="66"/>
      <c r="F25" s="66"/>
      <c r="G25" s="66"/>
      <c r="H25" s="66"/>
      <c r="I25" s="68">
        <f>SUM(I27:I46)</f>
        <v>47</v>
      </c>
      <c r="J25" s="68">
        <f t="shared" ref="J25:L25" si="2">SUM(J27:J46)</f>
        <v>58171</v>
      </c>
      <c r="K25" s="68">
        <f t="shared" si="2"/>
        <v>58171</v>
      </c>
      <c r="L25" s="68">
        <f t="shared" si="2"/>
        <v>0</v>
      </c>
      <c r="M25" s="45"/>
      <c r="N25" s="69"/>
      <c r="O25" s="95"/>
    </row>
    <row r="26" spans="1:15" ht="47.25">
      <c r="A26" s="66"/>
      <c r="B26" s="17" t="s">
        <v>45</v>
      </c>
      <c r="C26" s="67"/>
      <c r="D26" s="66"/>
      <c r="E26" s="66"/>
      <c r="F26" s="66"/>
      <c r="G26" s="66"/>
      <c r="H26" s="66"/>
      <c r="I26" s="66"/>
      <c r="J26" s="66"/>
      <c r="K26" s="66"/>
      <c r="L26" s="66"/>
      <c r="M26" s="45"/>
      <c r="N26" s="69"/>
      <c r="O26" s="95"/>
    </row>
    <row r="27" spans="1:15" ht="15.75">
      <c r="A27" s="43">
        <v>1</v>
      </c>
      <c r="B27" s="17"/>
      <c r="C27" s="46" t="str">
        <f>'[1]1016'!B4</f>
        <v>Ел.плита 380V</v>
      </c>
      <c r="D27" s="40">
        <v>2013</v>
      </c>
      <c r="E27" s="40">
        <v>101630023</v>
      </c>
      <c r="F27" s="43"/>
      <c r="G27" s="43"/>
      <c r="H27" s="45" t="s">
        <v>30</v>
      </c>
      <c r="I27" s="7">
        <f>'[1]1016'!AP4</f>
        <v>1</v>
      </c>
      <c r="J27" s="7">
        <f>'[1]1016'!AQ4</f>
        <v>4149</v>
      </c>
      <c r="K27" s="7">
        <f>J27</f>
        <v>4149</v>
      </c>
      <c r="L27" s="7">
        <f>J27-K27</f>
        <v>0</v>
      </c>
      <c r="M27" s="45">
        <v>5</v>
      </c>
      <c r="N27" s="45"/>
      <c r="O27" s="53"/>
    </row>
    <row r="28" spans="1:15" ht="15.75">
      <c r="A28" s="45">
        <v>2</v>
      </c>
      <c r="B28" s="17"/>
      <c r="C28" s="46" t="str">
        <f>'[1]1016'!B5</f>
        <v>Ваги електронні "А+"(10кг)</v>
      </c>
      <c r="D28" s="40">
        <v>2012</v>
      </c>
      <c r="E28" s="40">
        <v>101630061</v>
      </c>
      <c r="F28" s="43"/>
      <c r="G28" s="43"/>
      <c r="H28" s="45" t="s">
        <v>30</v>
      </c>
      <c r="I28" s="7">
        <f>'[1]1016'!AP5</f>
        <v>1</v>
      </c>
      <c r="J28" s="7">
        <f>'[1]1016'!AQ5</f>
        <v>93</v>
      </c>
      <c r="K28" s="7">
        <f t="shared" ref="K28:K46" si="3">J28</f>
        <v>93</v>
      </c>
      <c r="L28" s="7">
        <f t="shared" ref="L28:L46" si="4">J28-K28</f>
        <v>0</v>
      </c>
      <c r="M28" s="45">
        <v>5</v>
      </c>
      <c r="N28" s="45"/>
      <c r="O28" s="53"/>
    </row>
    <row r="29" spans="1:15" ht="15.75">
      <c r="A29" s="45">
        <v>3</v>
      </c>
      <c r="B29" s="17"/>
      <c r="C29" s="46" t="str">
        <f>'[1]1016'!B6</f>
        <v>342б ел.праска "AURORA" 220 Вт</v>
      </c>
      <c r="D29" s="40">
        <v>2019</v>
      </c>
      <c r="E29" s="40">
        <v>101630099</v>
      </c>
      <c r="F29" s="43"/>
      <c r="G29" s="43"/>
      <c r="H29" s="45" t="s">
        <v>30</v>
      </c>
      <c r="I29" s="7">
        <f>'[1]1016'!AP6</f>
        <v>1</v>
      </c>
      <c r="J29" s="7">
        <f>'[1]1016'!AQ6</f>
        <v>591</v>
      </c>
      <c r="K29" s="7">
        <f t="shared" si="3"/>
        <v>591</v>
      </c>
      <c r="L29" s="7">
        <f t="shared" si="4"/>
        <v>0</v>
      </c>
      <c r="M29" s="45">
        <v>5</v>
      </c>
      <c r="N29" s="45"/>
      <c r="O29" s="53"/>
    </row>
    <row r="30" spans="1:15" ht="15.75">
      <c r="A30" s="45">
        <v>4</v>
      </c>
      <c r="B30" s="17"/>
      <c r="C30" s="46" t="str">
        <f>'[1]1016'!B7</f>
        <v>Ел.праскa "SATURN"</v>
      </c>
      <c r="D30" s="40">
        <v>2016</v>
      </c>
      <c r="E30" s="40">
        <v>101630090</v>
      </c>
      <c r="F30" s="43"/>
      <c r="G30" s="43"/>
      <c r="H30" s="45" t="s">
        <v>30</v>
      </c>
      <c r="I30" s="7">
        <f>'[1]1016'!AP7</f>
        <v>1</v>
      </c>
      <c r="J30" s="7">
        <f>'[1]1016'!AQ7</f>
        <v>391</v>
      </c>
      <c r="K30" s="7">
        <f t="shared" si="3"/>
        <v>391</v>
      </c>
      <c r="L30" s="7">
        <f t="shared" si="4"/>
        <v>0</v>
      </c>
      <c r="M30" s="45">
        <v>5</v>
      </c>
      <c r="N30" s="45"/>
      <c r="O30" s="53"/>
    </row>
    <row r="31" spans="1:15" ht="15.75">
      <c r="A31" s="45">
        <v>5</v>
      </c>
      <c r="B31" s="17"/>
      <c r="C31" s="46" t="str">
        <f>'[1]1016'!B8</f>
        <v>Чайник  емаліров 2 л</v>
      </c>
      <c r="D31" s="40">
        <v>2009</v>
      </c>
      <c r="E31" s="40">
        <v>101630015</v>
      </c>
      <c r="F31" s="43"/>
      <c r="G31" s="43"/>
      <c r="H31" s="45" t="s">
        <v>30</v>
      </c>
      <c r="I31" s="7">
        <f>'[1]1016'!AP8</f>
        <v>1</v>
      </c>
      <c r="J31" s="7">
        <f>'[1]1016'!AQ8</f>
        <v>230</v>
      </c>
      <c r="K31" s="7">
        <f t="shared" si="3"/>
        <v>230</v>
      </c>
      <c r="L31" s="7">
        <f t="shared" si="4"/>
        <v>0</v>
      </c>
      <c r="M31" s="45">
        <v>10</v>
      </c>
      <c r="N31" s="45"/>
      <c r="O31" s="53"/>
    </row>
    <row r="32" spans="1:15" ht="15.75">
      <c r="A32" s="45">
        <v>6</v>
      </c>
      <c r="B32" s="17"/>
      <c r="C32" s="46" t="str">
        <f>'[1]1016'!B9</f>
        <v>Чайник  емаліров 3 л</v>
      </c>
      <c r="D32" s="40">
        <v>2011</v>
      </c>
      <c r="E32" s="40">
        <v>101630019</v>
      </c>
      <c r="F32" s="43"/>
      <c r="G32" s="43"/>
      <c r="H32" s="45" t="s">
        <v>30</v>
      </c>
      <c r="I32" s="7">
        <f>'[1]1016'!AP9</f>
        <v>1</v>
      </c>
      <c r="J32" s="7">
        <f>'[1]1016'!AQ9</f>
        <v>283</v>
      </c>
      <c r="K32" s="7">
        <f t="shared" si="3"/>
        <v>283</v>
      </c>
      <c r="L32" s="7">
        <f t="shared" si="4"/>
        <v>0</v>
      </c>
      <c r="M32" s="45">
        <v>10</v>
      </c>
      <c r="N32" s="45"/>
      <c r="O32" s="53"/>
    </row>
    <row r="33" spans="1:15" ht="15.75">
      <c r="A33" s="45">
        <v>7</v>
      </c>
      <c r="B33" s="17"/>
      <c r="C33" s="46" t="str">
        <f>'[1]1016'!B10</f>
        <v>Ел.м’ясорубка MYSTERY</v>
      </c>
      <c r="D33" s="40">
        <v>2015</v>
      </c>
      <c r="E33" s="40">
        <v>101630082</v>
      </c>
      <c r="F33" s="43"/>
      <c r="G33" s="43"/>
      <c r="H33" s="45" t="s">
        <v>30</v>
      </c>
      <c r="I33" s="7">
        <f>'[1]1016'!AP10</f>
        <v>1</v>
      </c>
      <c r="J33" s="7">
        <f>'[1]1016'!AQ10</f>
        <v>1349</v>
      </c>
      <c r="K33" s="7">
        <f t="shared" si="3"/>
        <v>1349</v>
      </c>
      <c r="L33" s="7">
        <f t="shared" si="4"/>
        <v>0</v>
      </c>
      <c r="M33" s="45">
        <v>5</v>
      </c>
      <c r="N33" s="45"/>
      <c r="O33" s="53"/>
    </row>
    <row r="34" spans="1:15" ht="15.75">
      <c r="A34" s="45">
        <v>8</v>
      </c>
      <c r="B34" s="17"/>
      <c r="C34" s="46" t="str">
        <f>'[1]1016'!B11</f>
        <v>Витяжка "ELEVUS"</v>
      </c>
      <c r="D34" s="40">
        <v>2013</v>
      </c>
      <c r="E34" s="40">
        <v>101630014</v>
      </c>
      <c r="F34" s="43"/>
      <c r="G34" s="43"/>
      <c r="H34" s="45" t="s">
        <v>30</v>
      </c>
      <c r="I34" s="7">
        <f>'[1]1016'!AP11</f>
        <v>1</v>
      </c>
      <c r="J34" s="7">
        <f>'[1]1016'!AQ11</f>
        <v>1679</v>
      </c>
      <c r="K34" s="7">
        <f t="shared" si="3"/>
        <v>1679</v>
      </c>
      <c r="L34" s="7">
        <f t="shared" si="4"/>
        <v>0</v>
      </c>
      <c r="M34" s="45">
        <v>5</v>
      </c>
      <c r="N34" s="45"/>
      <c r="O34" s="53"/>
    </row>
    <row r="35" spans="1:15" ht="15.75">
      <c r="A35" s="45">
        <v>9</v>
      </c>
      <c r="B35" s="17"/>
      <c r="C35" s="46" t="str">
        <f>'[1]1016'!B12</f>
        <v>Мийка для посуду</v>
      </c>
      <c r="D35" s="40">
        <v>2013</v>
      </c>
      <c r="E35" s="40" t="s">
        <v>54</v>
      </c>
      <c r="F35" s="43"/>
      <c r="G35" s="43"/>
      <c r="H35" s="45" t="s">
        <v>30</v>
      </c>
      <c r="I35" s="7">
        <f>'[1]1016'!AP12</f>
        <v>3</v>
      </c>
      <c r="J35" s="7">
        <f>'[1]1016'!AQ12</f>
        <v>3006</v>
      </c>
      <c r="K35" s="7">
        <f t="shared" si="3"/>
        <v>3006</v>
      </c>
      <c r="L35" s="7">
        <f t="shared" si="4"/>
        <v>0</v>
      </c>
      <c r="M35" s="45">
        <v>10</v>
      </c>
      <c r="N35" s="45"/>
      <c r="O35" s="53"/>
    </row>
    <row r="36" spans="1:15" ht="15.75">
      <c r="A36" s="45">
        <v>10</v>
      </c>
      <c r="B36" s="17"/>
      <c r="C36" s="46" t="str">
        <f>'[1]1016'!B13</f>
        <v>Бойлер "АРІСТОН"</v>
      </c>
      <c r="D36" s="40">
        <v>2013</v>
      </c>
      <c r="E36" s="40">
        <v>101630018</v>
      </c>
      <c r="F36" s="43"/>
      <c r="G36" s="43"/>
      <c r="H36" s="45" t="s">
        <v>30</v>
      </c>
      <c r="I36" s="7">
        <f>'[1]1016'!AP13</f>
        <v>1</v>
      </c>
      <c r="J36" s="7">
        <f>'[1]1016'!AQ13</f>
        <v>3425</v>
      </c>
      <c r="K36" s="7">
        <f t="shared" si="3"/>
        <v>3425</v>
      </c>
      <c r="L36" s="7">
        <f t="shared" si="4"/>
        <v>0</v>
      </c>
      <c r="M36" s="45">
        <v>5</v>
      </c>
      <c r="N36" s="45"/>
      <c r="O36" s="53"/>
    </row>
    <row r="37" spans="1:15" ht="21" customHeight="1">
      <c r="A37" s="45">
        <v>11</v>
      </c>
      <c r="B37" s="10"/>
      <c r="C37" s="46" t="str">
        <f>'[1]1016'!B14</f>
        <v>Коврове покриття на підлогу 4*3</v>
      </c>
      <c r="D37" s="40">
        <v>2013</v>
      </c>
      <c r="E37" s="40">
        <v>101630011</v>
      </c>
      <c r="F37" s="45"/>
      <c r="G37" s="45"/>
      <c r="H37" s="45" t="s">
        <v>44</v>
      </c>
      <c r="I37" s="7">
        <f>'[1]1016'!AP14</f>
        <v>1</v>
      </c>
      <c r="J37" s="7">
        <f>'[1]1016'!AQ14</f>
        <v>5000</v>
      </c>
      <c r="K37" s="7">
        <f t="shared" si="3"/>
        <v>5000</v>
      </c>
      <c r="L37" s="7">
        <f t="shared" si="4"/>
        <v>0</v>
      </c>
      <c r="M37" s="45">
        <v>10</v>
      </c>
      <c r="N37" s="45"/>
      <c r="O37" s="53"/>
    </row>
    <row r="38" spans="1:15" ht="18" customHeight="1">
      <c r="A38" s="45">
        <v>12</v>
      </c>
      <c r="B38" s="10"/>
      <c r="C38" s="46" t="str">
        <f>'[1]1016'!B15</f>
        <v>Матраси</v>
      </c>
      <c r="D38" s="40">
        <v>2001</v>
      </c>
      <c r="E38" s="40">
        <v>101630005</v>
      </c>
      <c r="F38" s="45"/>
      <c r="G38" s="45"/>
      <c r="H38" s="45" t="s">
        <v>44</v>
      </c>
      <c r="I38" s="7">
        <f>'[1]1016'!AP15</f>
        <v>25</v>
      </c>
      <c r="J38" s="7">
        <f>'[1]1016'!AQ15</f>
        <v>2625</v>
      </c>
      <c r="K38" s="7">
        <f t="shared" si="3"/>
        <v>2625</v>
      </c>
      <c r="L38" s="7">
        <f t="shared" si="4"/>
        <v>0</v>
      </c>
      <c r="M38" s="45">
        <v>10</v>
      </c>
      <c r="N38" s="45"/>
      <c r="O38" s="53"/>
    </row>
    <row r="39" spans="1:15" ht="17.25" customHeight="1">
      <c r="A39" s="45">
        <v>13</v>
      </c>
      <c r="B39" s="10"/>
      <c r="C39" s="46" t="str">
        <f>'[1]1016'!B16</f>
        <v>Гойдалка металева подвійна В-42</v>
      </c>
      <c r="D39" s="40">
        <v>2018</v>
      </c>
      <c r="E39" s="40">
        <v>101630043</v>
      </c>
      <c r="F39" s="45"/>
      <c r="G39" s="45"/>
      <c r="H39" s="45" t="s">
        <v>44</v>
      </c>
      <c r="I39" s="7">
        <f>'[1]1016'!AP16</f>
        <v>1</v>
      </c>
      <c r="J39" s="7">
        <f>'[1]1016'!AQ16</f>
        <v>15580</v>
      </c>
      <c r="K39" s="7">
        <f t="shared" si="3"/>
        <v>15580</v>
      </c>
      <c r="L39" s="7">
        <f t="shared" si="4"/>
        <v>0</v>
      </c>
      <c r="M39" s="45">
        <v>5</v>
      </c>
      <c r="N39" s="45"/>
      <c r="O39" s="53"/>
    </row>
    <row r="40" spans="1:15" ht="22.5" customHeight="1">
      <c r="A40" s="45">
        <v>14</v>
      </c>
      <c r="B40" s="10"/>
      <c r="C40" s="46" t="str">
        <f>'[1]1016'!B17</f>
        <v>Карусель з кермом К-32</v>
      </c>
      <c r="D40" s="40">
        <v>2018</v>
      </c>
      <c r="E40" s="40">
        <v>101630044</v>
      </c>
      <c r="F40" s="45"/>
      <c r="G40" s="45"/>
      <c r="H40" s="45" t="s">
        <v>30</v>
      </c>
      <c r="I40" s="7">
        <f>'[1]1016'!AP17</f>
        <v>1</v>
      </c>
      <c r="J40" s="7">
        <f>'[1]1016'!AQ17</f>
        <v>15375</v>
      </c>
      <c r="K40" s="7">
        <f t="shared" si="3"/>
        <v>15375</v>
      </c>
      <c r="L40" s="7">
        <f t="shared" si="4"/>
        <v>0</v>
      </c>
      <c r="M40" s="45">
        <v>5</v>
      </c>
      <c r="N40" s="45"/>
      <c r="O40" s="53"/>
    </row>
    <row r="41" spans="1:15" ht="15.75" customHeight="1">
      <c r="A41" s="45">
        <v>15</v>
      </c>
      <c r="B41" s="10"/>
      <c r="C41" s="46" t="str">
        <f>'[1]1016'!B18</f>
        <v xml:space="preserve">Сейф металевий </v>
      </c>
      <c r="D41" s="40">
        <v>2010</v>
      </c>
      <c r="E41" s="40">
        <v>10160007</v>
      </c>
      <c r="F41" s="45"/>
      <c r="G41" s="45"/>
      <c r="H41" s="45" t="s">
        <v>30</v>
      </c>
      <c r="I41" s="7">
        <f>'[1]1016'!AP18</f>
        <v>1</v>
      </c>
      <c r="J41" s="7">
        <f>'[1]1016'!AQ18</f>
        <v>1771</v>
      </c>
      <c r="K41" s="7">
        <f t="shared" si="3"/>
        <v>1771</v>
      </c>
      <c r="L41" s="7">
        <f t="shared" si="4"/>
        <v>0</v>
      </c>
      <c r="M41" s="45">
        <v>10</v>
      </c>
      <c r="N41" s="45"/>
      <c r="O41" s="53"/>
    </row>
    <row r="42" spans="1:15" ht="32.25" customHeight="1">
      <c r="A42" s="45">
        <v>16</v>
      </c>
      <c r="B42" s="10"/>
      <c r="C42" s="46" t="str">
        <f>'[1]1016'!B19</f>
        <v>Бидон метал. 40л</v>
      </c>
      <c r="D42" s="40">
        <v>2005</v>
      </c>
      <c r="E42" s="40">
        <v>10160002</v>
      </c>
      <c r="F42" s="45"/>
      <c r="G42" s="45"/>
      <c r="H42" s="45" t="s">
        <v>30</v>
      </c>
      <c r="I42" s="7">
        <f>'[1]1016'!AP19</f>
        <v>1</v>
      </c>
      <c r="J42" s="7">
        <f>'[1]1016'!AQ19</f>
        <v>1397</v>
      </c>
      <c r="K42" s="7">
        <f t="shared" si="3"/>
        <v>1397</v>
      </c>
      <c r="L42" s="7">
        <f t="shared" si="4"/>
        <v>0</v>
      </c>
      <c r="M42" s="45">
        <v>10</v>
      </c>
      <c r="N42" s="45"/>
      <c r="O42" s="53"/>
    </row>
    <row r="43" spans="1:15" ht="32.25" customHeight="1">
      <c r="A43" s="45">
        <v>17</v>
      </c>
      <c r="B43" s="10"/>
      <c r="C43" s="46" t="str">
        <f>'[1]1016'!B20</f>
        <v>Бидон пласм. 40л</v>
      </c>
      <c r="D43" s="40">
        <v>1997</v>
      </c>
      <c r="E43" s="40">
        <v>10160001</v>
      </c>
      <c r="F43" s="45"/>
      <c r="G43" s="45"/>
      <c r="H43" s="45" t="s">
        <v>30</v>
      </c>
      <c r="I43" s="7">
        <f>'[1]1016'!AP20</f>
        <v>1</v>
      </c>
      <c r="J43" s="7">
        <f>'[1]1016'!AQ20</f>
        <v>55</v>
      </c>
      <c r="K43" s="7">
        <f t="shared" si="3"/>
        <v>55</v>
      </c>
      <c r="L43" s="7">
        <f t="shared" si="4"/>
        <v>0</v>
      </c>
      <c r="M43" s="45">
        <v>10</v>
      </c>
      <c r="N43" s="45"/>
      <c r="O43" s="53"/>
    </row>
    <row r="44" spans="1:15" ht="32.25" customHeight="1">
      <c r="A44" s="45">
        <v>18</v>
      </c>
      <c r="B44" s="10"/>
      <c r="C44" s="46" t="str">
        <f>'[1]1016'!B21</f>
        <v>Коврова доріжка 2,8*0,9</v>
      </c>
      <c r="D44" s="40">
        <v>2001</v>
      </c>
      <c r="E44" s="40">
        <v>101630012</v>
      </c>
      <c r="F44" s="45"/>
      <c r="G44" s="45"/>
      <c r="H44" s="45" t="s">
        <v>30</v>
      </c>
      <c r="I44" s="7">
        <f>'[1]1016'!AP21</f>
        <v>1</v>
      </c>
      <c r="J44" s="7">
        <f>'[1]1016'!AQ21</f>
        <v>253</v>
      </c>
      <c r="K44" s="7">
        <f t="shared" si="3"/>
        <v>253</v>
      </c>
      <c r="L44" s="7">
        <f t="shared" si="4"/>
        <v>0</v>
      </c>
      <c r="M44" s="45">
        <v>10</v>
      </c>
      <c r="N44" s="45"/>
      <c r="O44" s="53"/>
    </row>
    <row r="45" spans="1:15" ht="32.25" customHeight="1">
      <c r="A45" s="45">
        <v>19</v>
      </c>
      <c r="B45" s="10"/>
      <c r="C45" s="46" t="str">
        <f>'[1]1016'!B22</f>
        <v>Картина</v>
      </c>
      <c r="D45" s="40">
        <v>2013</v>
      </c>
      <c r="E45" s="40">
        <v>101630038</v>
      </c>
      <c r="F45" s="45"/>
      <c r="G45" s="45"/>
      <c r="H45" s="45" t="s">
        <v>30</v>
      </c>
      <c r="I45" s="7">
        <f>'[1]1016'!AP22</f>
        <v>1</v>
      </c>
      <c r="J45" s="7">
        <f>'[1]1016'!AQ22</f>
        <v>495</v>
      </c>
      <c r="K45" s="7">
        <f t="shared" si="3"/>
        <v>495</v>
      </c>
      <c r="L45" s="7">
        <f t="shared" si="4"/>
        <v>0</v>
      </c>
      <c r="M45" s="45">
        <v>10</v>
      </c>
      <c r="N45" s="45"/>
      <c r="O45" s="53"/>
    </row>
    <row r="46" spans="1:15" ht="32.25" customHeight="1">
      <c r="A46" s="45">
        <v>20</v>
      </c>
      <c r="B46" s="10"/>
      <c r="C46" s="46" t="str">
        <f>'[1]1016'!B23</f>
        <v xml:space="preserve">Унітаз </v>
      </c>
      <c r="D46" s="40">
        <v>2013</v>
      </c>
      <c r="E46" s="40" t="s">
        <v>55</v>
      </c>
      <c r="F46" s="45"/>
      <c r="G46" s="45"/>
      <c r="H46" s="45" t="s">
        <v>30</v>
      </c>
      <c r="I46" s="7">
        <f>'[1]1016'!AP23</f>
        <v>2</v>
      </c>
      <c r="J46" s="7">
        <f>'[1]1016'!AQ23</f>
        <v>424</v>
      </c>
      <c r="K46" s="7">
        <f t="shared" si="3"/>
        <v>424</v>
      </c>
      <c r="L46" s="7">
        <f t="shared" si="4"/>
        <v>0</v>
      </c>
      <c r="M46" s="45">
        <v>10</v>
      </c>
      <c r="N46" s="45"/>
      <c r="O46" s="53"/>
    </row>
    <row r="47" spans="1:15" ht="15.75">
      <c r="A47" s="45"/>
      <c r="B47" s="43">
        <v>1017</v>
      </c>
      <c r="C47" s="46"/>
      <c r="D47" s="45"/>
      <c r="E47" s="2"/>
      <c r="F47" s="45"/>
      <c r="G47" s="45"/>
      <c r="H47" s="45"/>
      <c r="I47" s="54"/>
      <c r="J47" s="7"/>
      <c r="K47" s="45"/>
      <c r="L47" s="44"/>
      <c r="M47" s="45"/>
      <c r="N47" s="45"/>
      <c r="O47" s="53"/>
    </row>
    <row r="48" spans="1:15" ht="47.25">
      <c r="A48" s="45"/>
      <c r="B48" s="43" t="s">
        <v>33</v>
      </c>
      <c r="C48" s="46"/>
      <c r="D48" s="45"/>
      <c r="E48" s="2"/>
      <c r="F48" s="45"/>
      <c r="G48" s="45"/>
      <c r="H48" s="45"/>
      <c r="I48" s="44">
        <f>SUM(I49:I49)</f>
        <v>0</v>
      </c>
      <c r="J48" s="44">
        <f t="shared" ref="J48:L48" si="5">SUM(J49:J49)</f>
        <v>0</v>
      </c>
      <c r="K48" s="44">
        <f t="shared" si="5"/>
        <v>0</v>
      </c>
      <c r="L48" s="44">
        <f t="shared" si="5"/>
        <v>0</v>
      </c>
      <c r="M48" s="45"/>
      <c r="N48" s="45"/>
      <c r="O48" s="53"/>
    </row>
    <row r="49" spans="1:15" ht="15.75" hidden="1">
      <c r="A49" s="45">
        <v>1</v>
      </c>
      <c r="B49" s="45"/>
      <c r="C49" s="46"/>
      <c r="D49" s="45"/>
      <c r="E49" s="2"/>
      <c r="F49" s="45"/>
      <c r="G49" s="45"/>
      <c r="H49" s="45" t="s">
        <v>30</v>
      </c>
      <c r="I49" s="7"/>
      <c r="J49" s="7"/>
      <c r="K49" s="7"/>
      <c r="L49" s="7"/>
      <c r="M49" s="45"/>
      <c r="N49" s="45"/>
      <c r="O49" s="53"/>
    </row>
    <row r="50" spans="1:15" ht="15.75">
      <c r="A50" s="45"/>
      <c r="B50" s="66" t="s">
        <v>41</v>
      </c>
      <c r="C50" s="66"/>
      <c r="D50" s="66"/>
      <c r="E50" s="66"/>
      <c r="F50" s="66"/>
      <c r="G50" s="66"/>
      <c r="H50" s="66"/>
      <c r="I50" s="16">
        <f>I48+I25+I13+I9</f>
        <v>59</v>
      </c>
      <c r="J50" s="16">
        <f>J48+J25+J13+J9</f>
        <v>222182.06</v>
      </c>
      <c r="K50" s="16">
        <f>K48+K25+K13+K9</f>
        <v>118149.87150000001</v>
      </c>
      <c r="L50" s="16">
        <f>L48+L25+L13+L9</f>
        <v>104032.18849999999</v>
      </c>
      <c r="M50" s="43"/>
      <c r="N50" s="43"/>
      <c r="O50" s="51"/>
    </row>
    <row r="51" spans="1:15" ht="15.75">
      <c r="A51" s="69"/>
      <c r="B51" s="43">
        <v>1112</v>
      </c>
      <c r="C51" s="73"/>
      <c r="D51" s="96"/>
      <c r="E51" s="96"/>
      <c r="F51" s="96"/>
      <c r="G51" s="96"/>
      <c r="H51" s="96"/>
      <c r="I51" s="68">
        <f>SUM(I53:I55)</f>
        <v>0</v>
      </c>
      <c r="J51" s="68">
        <f t="shared" ref="J51:L51" si="6">SUM(J53:J55)</f>
        <v>0</v>
      </c>
      <c r="K51" s="68">
        <f t="shared" si="6"/>
        <v>0</v>
      </c>
      <c r="L51" s="68">
        <f t="shared" si="6"/>
        <v>0</v>
      </c>
      <c r="M51" s="69"/>
      <c r="N51" s="69"/>
      <c r="O51" s="95"/>
    </row>
    <row r="52" spans="1:15" ht="31.5">
      <c r="A52" s="69"/>
      <c r="B52" s="43" t="s">
        <v>18</v>
      </c>
      <c r="C52" s="73"/>
      <c r="D52" s="96"/>
      <c r="E52" s="96"/>
      <c r="F52" s="96"/>
      <c r="G52" s="96"/>
      <c r="H52" s="96"/>
      <c r="I52" s="68"/>
      <c r="J52" s="68"/>
      <c r="K52" s="68"/>
      <c r="L52" s="68"/>
      <c r="M52" s="69"/>
      <c r="N52" s="69"/>
      <c r="O52" s="95"/>
    </row>
    <row r="53" spans="1:15" ht="15.75" hidden="1">
      <c r="A53" s="45"/>
      <c r="B53" s="43"/>
      <c r="C53" s="46"/>
      <c r="D53" s="47"/>
      <c r="E53" s="47"/>
      <c r="F53" s="47"/>
      <c r="G53" s="47"/>
      <c r="H53" s="47"/>
      <c r="I53" s="23"/>
      <c r="J53" s="23"/>
      <c r="K53" s="47"/>
      <c r="L53" s="23"/>
      <c r="M53" s="45"/>
      <c r="N53" s="45"/>
      <c r="O53" s="53"/>
    </row>
    <row r="54" spans="1:15" ht="15.75" hidden="1">
      <c r="A54" s="45"/>
      <c r="B54" s="43"/>
      <c r="C54" s="46"/>
      <c r="D54" s="47"/>
      <c r="E54" s="47"/>
      <c r="F54" s="47"/>
      <c r="G54" s="47"/>
      <c r="H54" s="47"/>
      <c r="I54" s="23"/>
      <c r="J54" s="23"/>
      <c r="K54" s="47"/>
      <c r="L54" s="23"/>
      <c r="M54" s="45"/>
      <c r="N54" s="45"/>
      <c r="O54" s="53"/>
    </row>
    <row r="55" spans="1:15" ht="15.75" hidden="1">
      <c r="A55" s="45"/>
      <c r="B55" s="43"/>
      <c r="C55" s="46"/>
      <c r="D55" s="47"/>
      <c r="E55" s="47"/>
      <c r="F55" s="47"/>
      <c r="G55" s="47"/>
      <c r="H55" s="47"/>
      <c r="I55" s="23"/>
      <c r="J55" s="23"/>
      <c r="K55" s="47"/>
      <c r="L55" s="23"/>
      <c r="M55" s="45"/>
      <c r="N55" s="45"/>
      <c r="O55" s="53"/>
    </row>
    <row r="56" spans="1:15" ht="15.75">
      <c r="A56" s="69"/>
      <c r="B56" s="43">
        <v>1113</v>
      </c>
      <c r="C56" s="73"/>
      <c r="D56" s="69"/>
      <c r="E56" s="69"/>
      <c r="F56" s="69"/>
      <c r="G56" s="69"/>
      <c r="H56" s="69"/>
      <c r="I56" s="68">
        <f>SUM(I58:I173)</f>
        <v>344</v>
      </c>
      <c r="J56" s="68">
        <f>SUM(J58:J173)</f>
        <v>75872.25</v>
      </c>
      <c r="K56" s="68">
        <f>SUM(K58:K173)</f>
        <v>37936.125</v>
      </c>
      <c r="L56" s="68">
        <f>SUM(L58:L173)</f>
        <v>37936.125</v>
      </c>
      <c r="M56" s="69"/>
      <c r="N56" s="45"/>
      <c r="O56" s="51"/>
    </row>
    <row r="57" spans="1:15" ht="63">
      <c r="A57" s="69"/>
      <c r="B57" s="17" t="s">
        <v>19</v>
      </c>
      <c r="C57" s="73"/>
      <c r="D57" s="69"/>
      <c r="E57" s="69"/>
      <c r="F57" s="69"/>
      <c r="G57" s="69"/>
      <c r="H57" s="69"/>
      <c r="I57" s="68"/>
      <c r="J57" s="68"/>
      <c r="K57" s="68"/>
      <c r="L57" s="68"/>
      <c r="M57" s="69"/>
      <c r="N57" s="45"/>
      <c r="O57" s="51"/>
    </row>
    <row r="58" spans="1:15" ht="15.75">
      <c r="A58" s="45">
        <v>1</v>
      </c>
      <c r="B58" s="10"/>
      <c r="C58" s="46" t="str">
        <f>'[1]1113'!B4</f>
        <v>Кастрюля емал. 6л</v>
      </c>
      <c r="D58" s="40">
        <v>2010</v>
      </c>
      <c r="E58" s="40">
        <v>11136059</v>
      </c>
      <c r="F58" s="45"/>
      <c r="G58" s="45"/>
      <c r="H58" s="45" t="s">
        <v>30</v>
      </c>
      <c r="I58" s="7">
        <f>'[1]1113'!AP4</f>
        <v>1</v>
      </c>
      <c r="J58" s="7">
        <f>'[1]1113'!AQ4</f>
        <v>3</v>
      </c>
      <c r="K58" s="7">
        <f>J58/2</f>
        <v>1.5</v>
      </c>
      <c r="L58" s="7">
        <f>J58-K58</f>
        <v>1.5</v>
      </c>
      <c r="M58" s="45"/>
      <c r="N58" s="45"/>
      <c r="O58" s="51"/>
    </row>
    <row r="59" spans="1:15" ht="15.75">
      <c r="A59" s="45">
        <v>2</v>
      </c>
      <c r="B59" s="10"/>
      <c r="C59" s="46" t="str">
        <f>'[1]1113'!B5</f>
        <v>Кстрюля алюм. 2л</v>
      </c>
      <c r="D59" s="40">
        <v>2010</v>
      </c>
      <c r="E59" s="40">
        <v>11136060</v>
      </c>
      <c r="F59" s="45"/>
      <c r="G59" s="45"/>
      <c r="H59" s="45" t="s">
        <v>30</v>
      </c>
      <c r="I59" s="7">
        <f>'[1]1113'!AP5</f>
        <v>1</v>
      </c>
      <c r="J59" s="7">
        <f>'[1]1113'!AQ5</f>
        <v>3</v>
      </c>
      <c r="K59" s="7">
        <f t="shared" ref="K59:K122" si="7">J59/2</f>
        <v>1.5</v>
      </c>
      <c r="L59" s="7">
        <f t="shared" ref="L59:L122" si="8">J59-K59</f>
        <v>1.5</v>
      </c>
      <c r="M59" s="45"/>
      <c r="N59" s="45"/>
      <c r="O59" s="51"/>
    </row>
    <row r="60" spans="1:15" ht="15.75">
      <c r="A60" s="45">
        <v>3</v>
      </c>
      <c r="B60" s="10"/>
      <c r="C60" s="46" t="str">
        <f>'[1]1113'!B6</f>
        <v>Кстрюля алюм. 4л</v>
      </c>
      <c r="D60" s="40">
        <v>2010</v>
      </c>
      <c r="E60" s="40">
        <v>11136052</v>
      </c>
      <c r="F60" s="45"/>
      <c r="G60" s="45"/>
      <c r="H60" s="45" t="s">
        <v>30</v>
      </c>
      <c r="I60" s="7">
        <f>'[1]1113'!AP6</f>
        <v>2</v>
      </c>
      <c r="J60" s="7">
        <f>'[1]1113'!AQ6</f>
        <v>6</v>
      </c>
      <c r="K60" s="7">
        <f t="shared" si="7"/>
        <v>3</v>
      </c>
      <c r="L60" s="7">
        <f t="shared" si="8"/>
        <v>3</v>
      </c>
      <c r="M60" s="45"/>
      <c r="N60" s="45"/>
      <c r="O60" s="51"/>
    </row>
    <row r="61" spans="1:15" ht="15.75">
      <c r="A61" s="45">
        <v>4</v>
      </c>
      <c r="B61" s="10"/>
      <c r="C61" s="46" t="str">
        <f>'[1]1113'!B7</f>
        <v>Кастрюля нержав. 2л</v>
      </c>
      <c r="D61" s="40">
        <v>2005</v>
      </c>
      <c r="E61" s="40">
        <v>11136053</v>
      </c>
      <c r="F61" s="45"/>
      <c r="G61" s="45"/>
      <c r="H61" s="45" t="s">
        <v>30</v>
      </c>
      <c r="I61" s="7">
        <f>'[1]1113'!AP7</f>
        <v>2</v>
      </c>
      <c r="J61" s="7">
        <f>'[1]1113'!AQ7</f>
        <v>10</v>
      </c>
      <c r="K61" s="7">
        <f t="shared" si="7"/>
        <v>5</v>
      </c>
      <c r="L61" s="7">
        <f t="shared" si="8"/>
        <v>5</v>
      </c>
      <c r="M61" s="45"/>
      <c r="N61" s="45"/>
      <c r="O61" s="51"/>
    </row>
    <row r="62" spans="1:15" ht="15.75">
      <c r="A62" s="45">
        <v>5</v>
      </c>
      <c r="B62" s="10"/>
      <c r="C62" s="46" t="str">
        <f>'[1]1113'!B8</f>
        <v>Казан 3л</v>
      </c>
      <c r="D62" s="40">
        <v>2001</v>
      </c>
      <c r="E62" s="40">
        <v>11136078</v>
      </c>
      <c r="F62" s="45"/>
      <c r="G62" s="45"/>
      <c r="H62" s="45" t="s">
        <v>30</v>
      </c>
      <c r="I62" s="7">
        <f>'[1]1113'!AP8</f>
        <v>1</v>
      </c>
      <c r="J62" s="7">
        <f>'[1]1113'!AQ8</f>
        <v>44</v>
      </c>
      <c r="K62" s="7">
        <f t="shared" si="7"/>
        <v>22</v>
      </c>
      <c r="L62" s="7">
        <f t="shared" si="8"/>
        <v>22</v>
      </c>
      <c r="M62" s="45"/>
      <c r="N62" s="45"/>
      <c r="O62" s="51"/>
    </row>
    <row r="63" spans="1:15" ht="15.75">
      <c r="A63" s="45">
        <v>6</v>
      </c>
      <c r="B63" s="10"/>
      <c r="C63" s="46" t="str">
        <f>'[1]1113'!B9</f>
        <v>Казан 4л</v>
      </c>
      <c r="D63" s="40">
        <v>2008</v>
      </c>
      <c r="E63" s="40">
        <v>11136031</v>
      </c>
      <c r="F63" s="45"/>
      <c r="G63" s="45"/>
      <c r="H63" s="45" t="s">
        <v>30</v>
      </c>
      <c r="I63" s="7">
        <f>'[1]1113'!AP9</f>
        <v>1</v>
      </c>
      <c r="J63" s="7">
        <f>'[1]1113'!AQ9</f>
        <v>48</v>
      </c>
      <c r="K63" s="7">
        <f t="shared" si="7"/>
        <v>24</v>
      </c>
      <c r="L63" s="7">
        <f t="shared" si="8"/>
        <v>24</v>
      </c>
      <c r="M63" s="45"/>
      <c r="N63" s="45"/>
      <c r="O63" s="51"/>
    </row>
    <row r="64" spans="1:15" ht="15.75">
      <c r="A64" s="45">
        <v>7</v>
      </c>
      <c r="B64" s="10"/>
      <c r="C64" s="46" t="str">
        <f>'[1]1113'!B10</f>
        <v>Половник нерж.</v>
      </c>
      <c r="D64" s="40">
        <v>2001</v>
      </c>
      <c r="E64" s="40">
        <v>11136076</v>
      </c>
      <c r="F64" s="45"/>
      <c r="G64" s="45"/>
      <c r="H64" s="45" t="s">
        <v>30</v>
      </c>
      <c r="I64" s="7">
        <f>'[1]1113'!AP10</f>
        <v>5</v>
      </c>
      <c r="J64" s="7">
        <f>'[1]1113'!AQ10</f>
        <v>40</v>
      </c>
      <c r="K64" s="7">
        <f t="shared" si="7"/>
        <v>20</v>
      </c>
      <c r="L64" s="7">
        <f t="shared" si="8"/>
        <v>20</v>
      </c>
      <c r="M64" s="45"/>
      <c r="N64" s="45"/>
      <c r="O64" s="51"/>
    </row>
    <row r="65" spans="1:15" ht="15.75">
      <c r="A65" s="45">
        <v>8</v>
      </c>
      <c r="B65" s="10"/>
      <c r="C65" s="46" t="str">
        <f>'[1]1113'!B11</f>
        <v>Ложка гарнир.нерж.</v>
      </c>
      <c r="D65" s="40">
        <v>2016</v>
      </c>
      <c r="E65" s="40">
        <v>11136031</v>
      </c>
      <c r="F65" s="45"/>
      <c r="G65" s="45"/>
      <c r="H65" s="45" t="s">
        <v>30</v>
      </c>
      <c r="I65" s="7">
        <f>'[1]1113'!AP11</f>
        <v>1</v>
      </c>
      <c r="J65" s="7">
        <f>'[1]1113'!AQ11</f>
        <v>2</v>
      </c>
      <c r="K65" s="7">
        <f t="shared" si="7"/>
        <v>1</v>
      </c>
      <c r="L65" s="7">
        <f t="shared" si="8"/>
        <v>1</v>
      </c>
      <c r="M65" s="45"/>
      <c r="N65" s="45"/>
      <c r="O65" s="51"/>
    </row>
    <row r="66" spans="1:15" ht="15.75">
      <c r="A66" s="45">
        <v>9</v>
      </c>
      <c r="B66" s="10"/>
      <c r="C66" s="46" t="str">
        <f>'[1]1113'!B12</f>
        <v>Вилка нерж.</v>
      </c>
      <c r="D66" s="40">
        <v>2016</v>
      </c>
      <c r="E66" s="40">
        <v>11136038</v>
      </c>
      <c r="F66" s="45"/>
      <c r="G66" s="45"/>
      <c r="H66" s="45" t="s">
        <v>30</v>
      </c>
      <c r="I66" s="7">
        <f>'[1]1113'!AP12</f>
        <v>8</v>
      </c>
      <c r="J66" s="7">
        <f>'[1]1113'!AQ12</f>
        <v>16</v>
      </c>
      <c r="K66" s="7">
        <f t="shared" si="7"/>
        <v>8</v>
      </c>
      <c r="L66" s="7">
        <f t="shared" si="8"/>
        <v>8</v>
      </c>
      <c r="M66" s="45"/>
      <c r="N66" s="45"/>
      <c r="O66" s="51"/>
    </row>
    <row r="67" spans="1:15" ht="15.75">
      <c r="A67" s="45">
        <v>10</v>
      </c>
      <c r="B67" s="10"/>
      <c r="C67" s="46" t="str">
        <f>'[1]1113'!B13</f>
        <v>Ніж нерж.</v>
      </c>
      <c r="D67" s="40">
        <v>2016</v>
      </c>
      <c r="E67" s="40">
        <v>11136042</v>
      </c>
      <c r="F67" s="45"/>
      <c r="G67" s="45"/>
      <c r="H67" s="45" t="s">
        <v>30</v>
      </c>
      <c r="I67" s="7">
        <f>'[1]1113'!AP13</f>
        <v>5</v>
      </c>
      <c r="J67" s="7">
        <f>'[1]1113'!AQ13</f>
        <v>25</v>
      </c>
      <c r="K67" s="7">
        <f t="shared" si="7"/>
        <v>12.5</v>
      </c>
      <c r="L67" s="7">
        <f t="shared" si="8"/>
        <v>12.5</v>
      </c>
      <c r="M67" s="45"/>
      <c r="N67" s="45"/>
      <c r="O67" s="51"/>
    </row>
    <row r="68" spans="1:15" ht="15.75">
      <c r="A68" s="45">
        <v>11</v>
      </c>
      <c r="B68" s="10"/>
      <c r="C68" s="46" t="str">
        <f>'[1]1113'!B14</f>
        <v>Миска пластм.</v>
      </c>
      <c r="D68" s="40">
        <v>2004</v>
      </c>
      <c r="E68" s="40">
        <v>11136075</v>
      </c>
      <c r="F68" s="45"/>
      <c r="G68" s="45"/>
      <c r="H68" s="45" t="s">
        <v>30</v>
      </c>
      <c r="I68" s="7">
        <f>'[1]1113'!AP14</f>
        <v>2</v>
      </c>
      <c r="J68" s="7">
        <f>'[1]1113'!AQ14</f>
        <v>18</v>
      </c>
      <c r="K68" s="7">
        <f t="shared" si="7"/>
        <v>9</v>
      </c>
      <c r="L68" s="7">
        <f t="shared" si="8"/>
        <v>9</v>
      </c>
      <c r="M68" s="45"/>
      <c r="N68" s="45"/>
      <c r="O68" s="51"/>
    </row>
    <row r="69" spans="1:15" ht="15.75">
      <c r="A69" s="45">
        <v>12</v>
      </c>
      <c r="B69" s="10"/>
      <c r="C69" s="46" t="str">
        <f>'[1]1113'!B15</f>
        <v>Миска пластм.</v>
      </c>
      <c r="D69" s="40">
        <v>2004</v>
      </c>
      <c r="E69" s="40">
        <v>11136042</v>
      </c>
      <c r="F69" s="45"/>
      <c r="G69" s="45"/>
      <c r="H69" s="45" t="s">
        <v>30</v>
      </c>
      <c r="I69" s="7">
        <f>'[1]1113'!AP15</f>
        <v>12</v>
      </c>
      <c r="J69" s="7">
        <f>'[1]1113'!AQ15</f>
        <v>42</v>
      </c>
      <c r="K69" s="7">
        <f t="shared" si="7"/>
        <v>21</v>
      </c>
      <c r="L69" s="7">
        <f t="shared" si="8"/>
        <v>21</v>
      </c>
      <c r="M69" s="45"/>
      <c r="N69" s="45"/>
      <c r="O69" s="51"/>
    </row>
    <row r="70" spans="1:15" ht="15.75">
      <c r="A70" s="45">
        <v>13</v>
      </c>
      <c r="B70" s="10"/>
      <c r="C70" s="46" t="str">
        <f>'[1]1113'!B16</f>
        <v>Миска емал.</v>
      </c>
      <c r="D70" s="40">
        <v>2005</v>
      </c>
      <c r="E70" s="40">
        <v>11136067</v>
      </c>
      <c r="F70" s="45"/>
      <c r="G70" s="45"/>
      <c r="H70" s="45" t="s">
        <v>30</v>
      </c>
      <c r="I70" s="7">
        <f>'[1]1113'!AP16</f>
        <v>1</v>
      </c>
      <c r="J70" s="7">
        <f>'[1]1113'!AQ16</f>
        <v>4</v>
      </c>
      <c r="K70" s="7">
        <f t="shared" si="7"/>
        <v>2</v>
      </c>
      <c r="L70" s="7">
        <f t="shared" si="8"/>
        <v>2</v>
      </c>
      <c r="M70" s="45"/>
      <c r="N70" s="45"/>
      <c r="O70" s="51"/>
    </row>
    <row r="71" spans="1:15" ht="15.75">
      <c r="A71" s="45">
        <v>14</v>
      </c>
      <c r="B71" s="10"/>
      <c r="C71" s="46" t="str">
        <f>'[1]1113'!B17</f>
        <v>Миска пион</v>
      </c>
      <c r="D71" s="40">
        <v>2006</v>
      </c>
      <c r="E71" s="40">
        <v>11136068</v>
      </c>
      <c r="F71" s="45"/>
      <c r="G71" s="45"/>
      <c r="H71" s="45" t="s">
        <v>30</v>
      </c>
      <c r="I71" s="7">
        <f>'[1]1113'!AP17</f>
        <v>4</v>
      </c>
      <c r="J71" s="7">
        <f>'[1]1113'!AQ17</f>
        <v>24</v>
      </c>
      <c r="K71" s="7">
        <f t="shared" si="7"/>
        <v>12</v>
      </c>
      <c r="L71" s="7">
        <f t="shared" si="8"/>
        <v>12</v>
      </c>
      <c r="M71" s="45"/>
      <c r="N71" s="45"/>
      <c r="O71" s="51"/>
    </row>
    <row r="72" spans="1:15" ht="15.75">
      <c r="A72" s="45">
        <v>15</v>
      </c>
      <c r="B72" s="10"/>
      <c r="C72" s="46" t="str">
        <f>'[1]1113'!B18</f>
        <v>Таз алюм.</v>
      </c>
      <c r="D72" s="40">
        <v>2006</v>
      </c>
      <c r="E72" s="40">
        <v>11136056</v>
      </c>
      <c r="F72" s="45"/>
      <c r="G72" s="45"/>
      <c r="H72" s="45" t="s">
        <v>30</v>
      </c>
      <c r="I72" s="7">
        <f>'[1]1113'!AP18</f>
        <v>2</v>
      </c>
      <c r="J72" s="7">
        <f>'[1]1113'!AQ18</f>
        <v>10</v>
      </c>
      <c r="K72" s="7">
        <f t="shared" si="7"/>
        <v>5</v>
      </c>
      <c r="L72" s="7">
        <f t="shared" si="8"/>
        <v>5</v>
      </c>
      <c r="M72" s="45"/>
      <c r="N72" s="45"/>
      <c r="O72" s="51"/>
    </row>
    <row r="73" spans="1:15" ht="15.75">
      <c r="A73" s="45">
        <v>16</v>
      </c>
      <c r="B73" s="10"/>
      <c r="C73" s="46" t="str">
        <f>'[1]1113'!B19</f>
        <v xml:space="preserve">Таз </v>
      </c>
      <c r="D73" s="40">
        <v>2006</v>
      </c>
      <c r="E73" s="40">
        <v>11136064</v>
      </c>
      <c r="F73" s="45"/>
      <c r="G73" s="45"/>
      <c r="H73" s="45" t="s">
        <v>30</v>
      </c>
      <c r="I73" s="7">
        <f>'[1]1113'!AP19</f>
        <v>1</v>
      </c>
      <c r="J73" s="7">
        <f>'[1]1113'!AQ19</f>
        <v>5</v>
      </c>
      <c r="K73" s="7">
        <f t="shared" si="7"/>
        <v>2.5</v>
      </c>
      <c r="L73" s="7">
        <f t="shared" si="8"/>
        <v>2.5</v>
      </c>
      <c r="M73" s="45"/>
      <c r="N73" s="45"/>
      <c r="O73" s="51"/>
    </row>
    <row r="74" spans="1:15" ht="15.75">
      <c r="A74" s="45">
        <v>17</v>
      </c>
      <c r="B74" s="10"/>
      <c r="C74" s="46" t="str">
        <f>'[1]1113'!B20</f>
        <v>Таз емал.</v>
      </c>
      <c r="D74" s="40">
        <v>2006</v>
      </c>
      <c r="E74" s="40">
        <v>11136001</v>
      </c>
      <c r="F74" s="45"/>
      <c r="G74" s="45"/>
      <c r="H74" s="45" t="s">
        <v>30</v>
      </c>
      <c r="I74" s="7">
        <f>'[1]1113'!AP20</f>
        <v>2</v>
      </c>
      <c r="J74" s="7">
        <f>'[1]1113'!AQ20</f>
        <v>6</v>
      </c>
      <c r="K74" s="7">
        <f t="shared" si="7"/>
        <v>3</v>
      </c>
      <c r="L74" s="7">
        <f t="shared" si="8"/>
        <v>3</v>
      </c>
      <c r="M74" s="45"/>
      <c r="N74" s="45"/>
      <c r="O74" s="51"/>
    </row>
    <row r="75" spans="1:15" ht="15.75">
      <c r="A75" s="45">
        <v>18</v>
      </c>
      <c r="B75" s="10"/>
      <c r="C75" s="46" t="str">
        <f>'[1]1113'!B21</f>
        <v>Таз плас.</v>
      </c>
      <c r="D75" s="40">
        <v>2007</v>
      </c>
      <c r="E75" s="40">
        <v>11136003</v>
      </c>
      <c r="F75" s="45"/>
      <c r="G75" s="45"/>
      <c r="H75" s="45" t="s">
        <v>30</v>
      </c>
      <c r="I75" s="7">
        <f>'[1]1113'!AP21</f>
        <v>1</v>
      </c>
      <c r="J75" s="7">
        <f>'[1]1113'!AQ21</f>
        <v>6</v>
      </c>
      <c r="K75" s="7">
        <f t="shared" si="7"/>
        <v>3</v>
      </c>
      <c r="L75" s="7">
        <f t="shared" si="8"/>
        <v>3</v>
      </c>
      <c r="M75" s="45"/>
      <c r="N75" s="45"/>
      <c r="O75" s="51"/>
    </row>
    <row r="76" spans="1:15" ht="15.75">
      <c r="A76" s="45">
        <v>19</v>
      </c>
      <c r="B76" s="10"/>
      <c r="C76" s="46" t="str">
        <f>'[1]1113'!B22</f>
        <v>Чайник емалір 3 л</v>
      </c>
      <c r="D76" s="40">
        <v>2007</v>
      </c>
      <c r="E76" s="40">
        <v>11136070</v>
      </c>
      <c r="F76" s="45"/>
      <c r="G76" s="45"/>
      <c r="H76" s="45" t="s">
        <v>30</v>
      </c>
      <c r="I76" s="7">
        <f>'[1]1113'!AP22</f>
        <v>1</v>
      </c>
      <c r="J76" s="7">
        <f>'[1]1113'!AQ22</f>
        <v>30</v>
      </c>
      <c r="K76" s="7">
        <f t="shared" si="7"/>
        <v>15</v>
      </c>
      <c r="L76" s="7">
        <f t="shared" si="8"/>
        <v>15</v>
      </c>
      <c r="M76" s="45"/>
      <c r="N76" s="45"/>
      <c r="O76" s="51"/>
    </row>
    <row r="77" spans="1:15" ht="15.75">
      <c r="A77" s="45">
        <v>20</v>
      </c>
      <c r="B77" s="10"/>
      <c r="C77" s="46" t="str">
        <f>'[1]1113'!B23</f>
        <v>Ковшик пласм.</v>
      </c>
      <c r="D77" s="40">
        <v>2013</v>
      </c>
      <c r="E77" s="40">
        <v>11136012</v>
      </c>
      <c r="F77" s="45"/>
      <c r="G77" s="45"/>
      <c r="H77" s="45" t="s">
        <v>30</v>
      </c>
      <c r="I77" s="7">
        <f>'[1]1113'!AP23</f>
        <v>1</v>
      </c>
      <c r="J77" s="7">
        <f>'[1]1113'!AQ23</f>
        <v>3</v>
      </c>
      <c r="K77" s="7">
        <f t="shared" si="7"/>
        <v>1.5</v>
      </c>
      <c r="L77" s="7">
        <f t="shared" si="8"/>
        <v>1.5</v>
      </c>
      <c r="M77" s="45"/>
      <c r="N77" s="45"/>
      <c r="O77" s="51"/>
    </row>
    <row r="78" spans="1:15" ht="15.75">
      <c r="A78" s="45">
        <v>21</v>
      </c>
      <c r="B78" s="10"/>
      <c r="C78" s="46" t="str">
        <f>'[1]1113'!B24</f>
        <v>Ковшик емал.</v>
      </c>
      <c r="D78" s="40">
        <v>2013</v>
      </c>
      <c r="E78" s="40">
        <v>11136013</v>
      </c>
      <c r="F78" s="45"/>
      <c r="G78" s="45"/>
      <c r="H78" s="45" t="s">
        <v>30</v>
      </c>
      <c r="I78" s="7">
        <f>'[1]1113'!AP24</f>
        <v>1</v>
      </c>
      <c r="J78" s="7">
        <f>'[1]1113'!AQ24</f>
        <v>2</v>
      </c>
      <c r="K78" s="7">
        <f t="shared" si="7"/>
        <v>1</v>
      </c>
      <c r="L78" s="7">
        <f t="shared" si="8"/>
        <v>1</v>
      </c>
      <c r="M78" s="45"/>
      <c r="N78" s="45"/>
      <c r="O78" s="51"/>
    </row>
    <row r="79" spans="1:15" ht="15.75">
      <c r="A79" s="45">
        <v>22</v>
      </c>
      <c r="B79" s="10"/>
      <c r="C79" s="46" t="str">
        <f>'[1]1113'!B25</f>
        <v>Дуршлак емаль</v>
      </c>
      <c r="D79" s="40">
        <v>2013</v>
      </c>
      <c r="E79" s="40">
        <v>11136014</v>
      </c>
      <c r="F79" s="45"/>
      <c r="G79" s="45"/>
      <c r="H79" s="45" t="s">
        <v>30</v>
      </c>
      <c r="I79" s="7">
        <f>'[1]1113'!AP25</f>
        <v>1</v>
      </c>
      <c r="J79" s="7">
        <f>'[1]1113'!AQ25</f>
        <v>9</v>
      </c>
      <c r="K79" s="7">
        <f t="shared" si="7"/>
        <v>4.5</v>
      </c>
      <c r="L79" s="7">
        <f t="shared" si="8"/>
        <v>4.5</v>
      </c>
      <c r="M79" s="45"/>
      <c r="N79" s="45"/>
      <c r="O79" s="51"/>
    </row>
    <row r="80" spans="1:15" ht="15.75">
      <c r="A80" s="45">
        <v>23</v>
      </c>
      <c r="B80" s="10"/>
      <c r="C80" s="46" t="str">
        <f>'[1]1113'!B26</f>
        <v>Сковородки</v>
      </c>
      <c r="D80" s="40">
        <v>2012</v>
      </c>
      <c r="E80" s="40">
        <v>11136061</v>
      </c>
      <c r="F80" s="45"/>
      <c r="G80" s="45"/>
      <c r="H80" s="45" t="s">
        <v>30</v>
      </c>
      <c r="I80" s="7">
        <f>'[1]1113'!AP26</f>
        <v>2</v>
      </c>
      <c r="J80" s="7">
        <f>'[1]1113'!AQ26</f>
        <v>4</v>
      </c>
      <c r="K80" s="7">
        <f t="shared" si="7"/>
        <v>2</v>
      </c>
      <c r="L80" s="7">
        <f t="shared" si="8"/>
        <v>2</v>
      </c>
      <c r="M80" s="45"/>
      <c r="N80" s="45"/>
      <c r="O80" s="51"/>
    </row>
    <row r="81" spans="1:15" ht="15.75">
      <c r="A81" s="45">
        <v>24</v>
      </c>
      <c r="B81" s="10"/>
      <c r="C81" s="46" t="str">
        <f>'[1]1113'!B27</f>
        <v>Сковородки</v>
      </c>
      <c r="D81" s="40">
        <v>2012</v>
      </c>
      <c r="E81" s="40">
        <v>11136064</v>
      </c>
      <c r="F81" s="45"/>
      <c r="G81" s="45"/>
      <c r="H81" s="45" t="s">
        <v>30</v>
      </c>
      <c r="I81" s="7">
        <f>'[1]1113'!AP27</f>
        <v>1</v>
      </c>
      <c r="J81" s="7">
        <f>'[1]1113'!AQ27</f>
        <v>3</v>
      </c>
      <c r="K81" s="7">
        <f t="shared" si="7"/>
        <v>1.5</v>
      </c>
      <c r="L81" s="7">
        <f t="shared" si="8"/>
        <v>1.5</v>
      </c>
      <c r="M81" s="45"/>
      <c r="N81" s="45"/>
      <c r="O81" s="51"/>
    </row>
    <row r="82" spans="1:15" ht="15.75">
      <c r="A82" s="45">
        <v>25</v>
      </c>
      <c r="B82" s="10"/>
      <c r="C82" s="46" t="str">
        <f>'[1]1113'!B28</f>
        <v>Підставка для сковородок</v>
      </c>
      <c r="D82" s="40">
        <v>2012</v>
      </c>
      <c r="E82" s="40">
        <v>11136063</v>
      </c>
      <c r="F82" s="45"/>
      <c r="G82" s="45"/>
      <c r="H82" s="45" t="s">
        <v>30</v>
      </c>
      <c r="I82" s="7">
        <f>'[1]1113'!AP28</f>
        <v>3</v>
      </c>
      <c r="J82" s="7">
        <f>'[1]1113'!AQ28</f>
        <v>9</v>
      </c>
      <c r="K82" s="7">
        <f t="shared" si="7"/>
        <v>4.5</v>
      </c>
      <c r="L82" s="7">
        <f t="shared" si="8"/>
        <v>4.5</v>
      </c>
      <c r="M82" s="45"/>
      <c r="N82" s="45"/>
      <c r="O82" s="51"/>
    </row>
    <row r="83" spans="1:15" ht="15.75">
      <c r="A83" s="45">
        <v>26</v>
      </c>
      <c r="B83" s="10"/>
      <c r="C83" s="46" t="str">
        <f>'[1]1113'!B29</f>
        <v>Плита GRETA 1470-Є-06</v>
      </c>
      <c r="D83" s="40"/>
      <c r="E83" s="40">
        <v>11136101</v>
      </c>
      <c r="F83" s="45"/>
      <c r="G83" s="45"/>
      <c r="H83" s="45" t="s">
        <v>30</v>
      </c>
      <c r="I83" s="7">
        <f>'[1]1113'!AP29</f>
        <v>1</v>
      </c>
      <c r="J83" s="7">
        <f>'[1]1113'!AQ29</f>
        <v>4480</v>
      </c>
      <c r="K83" s="7">
        <f t="shared" si="7"/>
        <v>2240</v>
      </c>
      <c r="L83" s="7">
        <f t="shared" si="8"/>
        <v>2240</v>
      </c>
      <c r="M83" s="45"/>
      <c r="N83" s="45"/>
      <c r="O83" s="51"/>
    </row>
    <row r="84" spans="1:15" ht="15.75">
      <c r="A84" s="45">
        <v>27</v>
      </c>
      <c r="B84" s="10"/>
      <c r="C84" s="46" t="str">
        <f>'[1]1113'!B30</f>
        <v>Сушка для посуду</v>
      </c>
      <c r="D84" s="40">
        <v>2011</v>
      </c>
      <c r="E84" s="40">
        <v>11136005</v>
      </c>
      <c r="F84" s="45"/>
      <c r="G84" s="45"/>
      <c r="H84" s="45" t="s">
        <v>30</v>
      </c>
      <c r="I84" s="7">
        <f>'[1]1113'!AP30</f>
        <v>2</v>
      </c>
      <c r="J84" s="7">
        <f>'[1]1113'!AQ30</f>
        <v>6</v>
      </c>
      <c r="K84" s="7">
        <f t="shared" si="7"/>
        <v>3</v>
      </c>
      <c r="L84" s="7">
        <f t="shared" si="8"/>
        <v>3</v>
      </c>
      <c r="M84" s="45"/>
      <c r="N84" s="45"/>
      <c r="O84" s="51"/>
    </row>
    <row r="85" spans="1:15" ht="15.75">
      <c r="A85" s="45">
        <v>28</v>
      </c>
      <c r="B85" s="10"/>
      <c r="C85" s="46" t="str">
        <f>'[1]1113'!B31</f>
        <v>Стіл для яєць</v>
      </c>
      <c r="D85" s="40">
        <v>2001</v>
      </c>
      <c r="E85" s="40">
        <v>11136006</v>
      </c>
      <c r="F85" s="45"/>
      <c r="G85" s="45"/>
      <c r="H85" s="45" t="s">
        <v>30</v>
      </c>
      <c r="I85" s="7">
        <f>'[1]1113'!AP31</f>
        <v>1</v>
      </c>
      <c r="J85" s="7">
        <f>'[1]1113'!AQ31</f>
        <v>45</v>
      </c>
      <c r="K85" s="7">
        <f t="shared" si="7"/>
        <v>22.5</v>
      </c>
      <c r="L85" s="7">
        <f t="shared" si="8"/>
        <v>22.5</v>
      </c>
      <c r="M85" s="45"/>
      <c r="N85" s="45"/>
      <c r="O85" s="51"/>
    </row>
    <row r="86" spans="1:15" ht="15.75">
      <c r="A86" s="45">
        <v>29</v>
      </c>
      <c r="B86" s="10"/>
      <c r="C86" s="46" t="str">
        <f>'[1]1113'!B32</f>
        <v>Стіл кухон.(білий)</v>
      </c>
      <c r="D86" s="40">
        <v>2001</v>
      </c>
      <c r="E86" s="40">
        <v>11136007</v>
      </c>
      <c r="F86" s="45"/>
      <c r="G86" s="45"/>
      <c r="H86" s="45" t="s">
        <v>30</v>
      </c>
      <c r="I86" s="7">
        <f>'[1]1113'!AP32</f>
        <v>1</v>
      </c>
      <c r="J86" s="7">
        <f>'[1]1113'!AQ32</f>
        <v>40</v>
      </c>
      <c r="K86" s="7">
        <f t="shared" si="7"/>
        <v>20</v>
      </c>
      <c r="L86" s="7">
        <f t="shared" si="8"/>
        <v>20</v>
      </c>
      <c r="M86" s="45"/>
      <c r="N86" s="45"/>
      <c r="O86" s="51"/>
    </row>
    <row r="87" spans="1:15" ht="15.75">
      <c r="A87" s="45">
        <v>30</v>
      </c>
      <c r="B87" s="10"/>
      <c r="C87" s="46" t="str">
        <f>'[1]1113'!B33</f>
        <v>Стіл кухон.(зелений)</v>
      </c>
      <c r="D87" s="40">
        <v>2001</v>
      </c>
      <c r="E87" s="40">
        <v>11136008</v>
      </c>
      <c r="F87" s="45"/>
      <c r="G87" s="45"/>
      <c r="H87" s="45" t="s">
        <v>30</v>
      </c>
      <c r="I87" s="7">
        <f>'[1]1113'!AP33</f>
        <v>1</v>
      </c>
      <c r="J87" s="7">
        <f>'[1]1113'!AQ33</f>
        <v>30</v>
      </c>
      <c r="K87" s="7">
        <f t="shared" si="7"/>
        <v>15</v>
      </c>
      <c r="L87" s="7">
        <f t="shared" si="8"/>
        <v>15</v>
      </c>
      <c r="M87" s="45"/>
      <c r="N87" s="45"/>
      <c r="O87" s="51"/>
    </row>
    <row r="88" spans="1:15" ht="15.75">
      <c r="A88" s="45">
        <v>31</v>
      </c>
      <c r="B88" s="10"/>
      <c r="C88" s="46" t="str">
        <f>'[1]1113'!B34</f>
        <v>Стул малий</v>
      </c>
      <c r="D88" s="40">
        <v>2001</v>
      </c>
      <c r="E88" s="40">
        <v>11136009</v>
      </c>
      <c r="F88" s="45"/>
      <c r="G88" s="45"/>
      <c r="H88" s="45" t="s">
        <v>30</v>
      </c>
      <c r="I88" s="7">
        <f>'[1]1113'!AP34</f>
        <v>1</v>
      </c>
      <c r="J88" s="7">
        <f>'[1]1113'!AQ34</f>
        <v>5</v>
      </c>
      <c r="K88" s="7">
        <f t="shared" si="7"/>
        <v>2.5</v>
      </c>
      <c r="L88" s="7">
        <f t="shared" si="8"/>
        <v>2.5</v>
      </c>
      <c r="M88" s="45"/>
      <c r="N88" s="45"/>
      <c r="O88" s="51"/>
    </row>
    <row r="89" spans="1:15" ht="15.75">
      <c r="A89" s="45">
        <v>32</v>
      </c>
      <c r="B89" s="10"/>
      <c r="C89" s="46" t="str">
        <f>'[1]1113'!B35</f>
        <v>Шкаф для посуду на 3 від.</v>
      </c>
      <c r="D89" s="40">
        <v>2001</v>
      </c>
      <c r="E89" s="40">
        <v>11136010</v>
      </c>
      <c r="F89" s="45"/>
      <c r="G89" s="45"/>
      <c r="H89" s="45" t="s">
        <v>30</v>
      </c>
      <c r="I89" s="7">
        <f>'[1]1113'!AP35</f>
        <v>1</v>
      </c>
      <c r="J89" s="7">
        <f>'[1]1113'!AQ35</f>
        <v>30</v>
      </c>
      <c r="K89" s="7">
        <f t="shared" si="7"/>
        <v>15</v>
      </c>
      <c r="L89" s="7">
        <f t="shared" si="8"/>
        <v>15</v>
      </c>
      <c r="M89" s="45"/>
      <c r="N89" s="45"/>
      <c r="O89" s="51"/>
    </row>
    <row r="90" spans="1:15" ht="15.75">
      <c r="A90" s="45">
        <v>33</v>
      </c>
      <c r="B90" s="10"/>
      <c r="C90" s="46" t="str">
        <f>'[1]1113'!B36</f>
        <v>Шкафчик навісний</v>
      </c>
      <c r="D90" s="40">
        <v>2001</v>
      </c>
      <c r="E90" s="40">
        <v>11136011</v>
      </c>
      <c r="F90" s="45"/>
      <c r="G90" s="45"/>
      <c r="H90" s="45" t="s">
        <v>30</v>
      </c>
      <c r="I90" s="7">
        <f>'[1]1113'!AP36</f>
        <v>1</v>
      </c>
      <c r="J90" s="7">
        <f>'[1]1113'!AQ36</f>
        <v>25</v>
      </c>
      <c r="K90" s="7">
        <f t="shared" si="7"/>
        <v>12.5</v>
      </c>
      <c r="L90" s="7">
        <f t="shared" si="8"/>
        <v>12.5</v>
      </c>
      <c r="M90" s="45"/>
      <c r="N90" s="45"/>
      <c r="O90" s="51"/>
    </row>
    <row r="91" spans="1:15" ht="15.75">
      <c r="A91" s="45">
        <v>34</v>
      </c>
      <c r="B91" s="10"/>
      <c r="C91" s="46" t="str">
        <f>'[1]1113'!B37</f>
        <v>Карниз дерев.</v>
      </c>
      <c r="D91" s="40">
        <v>2001</v>
      </c>
      <c r="E91" s="40">
        <v>11136015</v>
      </c>
      <c r="F91" s="45"/>
      <c r="G91" s="45"/>
      <c r="H91" s="45" t="s">
        <v>30</v>
      </c>
      <c r="I91" s="7">
        <f>'[1]1113'!AP37</f>
        <v>2</v>
      </c>
      <c r="J91" s="7">
        <f>'[1]1113'!AQ37</f>
        <v>4</v>
      </c>
      <c r="K91" s="7">
        <f t="shared" si="7"/>
        <v>2</v>
      </c>
      <c r="L91" s="7">
        <f t="shared" si="8"/>
        <v>2</v>
      </c>
      <c r="M91" s="45"/>
      <c r="N91" s="45"/>
      <c r="O91" s="51"/>
    </row>
    <row r="92" spans="1:15" ht="15.75">
      <c r="A92" s="45">
        <v>35</v>
      </c>
      <c r="B92" s="10"/>
      <c r="C92" s="46" t="str">
        <f>'[1]1113'!B38</f>
        <v>Тюль (на 2 вікнах)</v>
      </c>
      <c r="D92" s="40">
        <v>2008</v>
      </c>
      <c r="E92" s="40">
        <v>11136016</v>
      </c>
      <c r="F92" s="45"/>
      <c r="G92" s="45"/>
      <c r="H92" s="45" t="s">
        <v>30</v>
      </c>
      <c r="I92" s="7">
        <f>'[1]1113'!AP38</f>
        <v>2</v>
      </c>
      <c r="J92" s="7">
        <f>'[1]1113'!AQ38</f>
        <v>48</v>
      </c>
      <c r="K92" s="7">
        <f t="shared" si="7"/>
        <v>24</v>
      </c>
      <c r="L92" s="7">
        <f t="shared" si="8"/>
        <v>24</v>
      </c>
      <c r="M92" s="45"/>
      <c r="N92" s="45"/>
      <c r="O92" s="51"/>
    </row>
    <row r="93" spans="1:15" ht="15.75">
      <c r="A93" s="45">
        <v>36</v>
      </c>
      <c r="B93" s="10"/>
      <c r="C93" s="46" t="str">
        <f>'[1]1113'!B39</f>
        <v>Вішалка дерев.</v>
      </c>
      <c r="D93" s="40">
        <v>2001</v>
      </c>
      <c r="E93" s="40">
        <v>11136019</v>
      </c>
      <c r="F93" s="45"/>
      <c r="G93" s="45"/>
      <c r="H93" s="45" t="s">
        <v>30</v>
      </c>
      <c r="I93" s="7">
        <f>'[1]1113'!AP39</f>
        <v>1</v>
      </c>
      <c r="J93" s="7">
        <f>'[1]1113'!AQ39</f>
        <v>35</v>
      </c>
      <c r="K93" s="7">
        <f t="shared" si="7"/>
        <v>17.5</v>
      </c>
      <c r="L93" s="7">
        <f t="shared" si="8"/>
        <v>17.5</v>
      </c>
      <c r="M93" s="45"/>
      <c r="N93" s="45"/>
      <c r="O93" s="51"/>
    </row>
    <row r="94" spans="1:15" ht="15.75">
      <c r="A94" s="45">
        <v>37</v>
      </c>
      <c r="B94" s="10"/>
      <c r="C94" s="46" t="str">
        <f>'[1]1113'!B40</f>
        <v>Дзеркало</v>
      </c>
      <c r="D94" s="40">
        <v>2001</v>
      </c>
      <c r="E94" s="40">
        <v>11136020</v>
      </c>
      <c r="F94" s="45"/>
      <c r="G94" s="45"/>
      <c r="H94" s="45" t="s">
        <v>30</v>
      </c>
      <c r="I94" s="7">
        <f>'[1]1113'!AP40</f>
        <v>1</v>
      </c>
      <c r="J94" s="7">
        <f>'[1]1113'!AQ40</f>
        <v>2</v>
      </c>
      <c r="K94" s="7">
        <f t="shared" si="7"/>
        <v>1</v>
      </c>
      <c r="L94" s="7">
        <f t="shared" si="8"/>
        <v>1</v>
      </c>
      <c r="M94" s="45"/>
      <c r="N94" s="45"/>
      <c r="O94" s="51"/>
    </row>
    <row r="95" spans="1:15" ht="15.75">
      <c r="A95" s="45">
        <v>38</v>
      </c>
      <c r="B95" s="10"/>
      <c r="C95" s="46" t="str">
        <f>'[1]1113'!B41</f>
        <v>Ванна оцинк.</v>
      </c>
      <c r="D95" s="40">
        <v>2001</v>
      </c>
      <c r="E95" s="40">
        <v>11136024</v>
      </c>
      <c r="F95" s="45"/>
      <c r="G95" s="45"/>
      <c r="H95" s="45" t="s">
        <v>30</v>
      </c>
      <c r="I95" s="7">
        <f>'[1]1113'!AP41</f>
        <v>1</v>
      </c>
      <c r="J95" s="7">
        <f>'[1]1113'!AQ41</f>
        <v>15</v>
      </c>
      <c r="K95" s="7">
        <f t="shared" si="7"/>
        <v>7.5</v>
      </c>
      <c r="L95" s="7">
        <f t="shared" si="8"/>
        <v>7.5</v>
      </c>
      <c r="M95" s="45"/>
      <c r="N95" s="45"/>
      <c r="O95" s="51"/>
    </row>
    <row r="96" spans="1:15" ht="15.75">
      <c r="A96" s="45">
        <v>39</v>
      </c>
      <c r="B96" s="10"/>
      <c r="C96" s="46" t="str">
        <f>'[1]1113'!B42</f>
        <v>Люстра на 3 плафона</v>
      </c>
      <c r="D96" s="40">
        <v>2001</v>
      </c>
      <c r="E96" s="40">
        <v>11136028</v>
      </c>
      <c r="F96" s="45"/>
      <c r="G96" s="45"/>
      <c r="H96" s="45" t="s">
        <v>30</v>
      </c>
      <c r="I96" s="7">
        <f>'[1]1113'!AP42</f>
        <v>1</v>
      </c>
      <c r="J96" s="7">
        <f>'[1]1113'!AQ42</f>
        <v>6</v>
      </c>
      <c r="K96" s="7">
        <f t="shared" si="7"/>
        <v>3</v>
      </c>
      <c r="L96" s="7">
        <f t="shared" si="8"/>
        <v>3</v>
      </c>
      <c r="M96" s="45"/>
      <c r="N96" s="45"/>
      <c r="O96" s="51"/>
    </row>
    <row r="97" spans="1:15" ht="15.75">
      <c r="A97" s="45">
        <v>40</v>
      </c>
      <c r="B97" s="10"/>
      <c r="C97" s="46" t="str">
        <f>'[1]1113'!B43</f>
        <v>Шкаф</v>
      </c>
      <c r="D97" s="40">
        <v>2001</v>
      </c>
      <c r="E97" s="40">
        <v>11136029</v>
      </c>
      <c r="F97" s="45"/>
      <c r="G97" s="45"/>
      <c r="H97" s="45" t="s">
        <v>30</v>
      </c>
      <c r="I97" s="7">
        <f>'[1]1113'!AP43</f>
        <v>1</v>
      </c>
      <c r="J97" s="7">
        <f>'[1]1113'!AQ43</f>
        <v>91</v>
      </c>
      <c r="K97" s="7">
        <f t="shared" si="7"/>
        <v>45.5</v>
      </c>
      <c r="L97" s="7">
        <f t="shared" si="8"/>
        <v>45.5</v>
      </c>
      <c r="M97" s="45"/>
      <c r="N97" s="45"/>
      <c r="O97" s="51"/>
    </row>
    <row r="98" spans="1:15" ht="15.75">
      <c r="A98" s="45">
        <v>41</v>
      </c>
      <c r="B98" s="10"/>
      <c r="C98" s="46" t="str">
        <f>'[1]1113'!B44</f>
        <v xml:space="preserve">Ліжко </v>
      </c>
      <c r="D98" s="40">
        <v>2001</v>
      </c>
      <c r="E98" s="40">
        <v>11136024</v>
      </c>
      <c r="F98" s="45"/>
      <c r="G98" s="45"/>
      <c r="H98" s="45" t="s">
        <v>30</v>
      </c>
      <c r="I98" s="7">
        <f>'[1]1113'!AP44</f>
        <v>4</v>
      </c>
      <c r="J98" s="7">
        <f>'[1]1113'!AQ44</f>
        <v>60</v>
      </c>
      <c r="K98" s="7">
        <f t="shared" si="7"/>
        <v>30</v>
      </c>
      <c r="L98" s="7">
        <f t="shared" si="8"/>
        <v>30</v>
      </c>
      <c r="M98" s="45"/>
      <c r="N98" s="45"/>
      <c r="O98" s="51"/>
    </row>
    <row r="99" spans="1:15" ht="15.75">
      <c r="A99" s="45">
        <v>42</v>
      </c>
      <c r="B99" s="10"/>
      <c r="C99" s="46" t="str">
        <f>'[1]1113'!B45</f>
        <v>Простиня</v>
      </c>
      <c r="D99" s="40">
        <v>2011</v>
      </c>
      <c r="E99" s="40">
        <v>11136033</v>
      </c>
      <c r="F99" s="45"/>
      <c r="G99" s="45"/>
      <c r="H99" s="45" t="s">
        <v>30</v>
      </c>
      <c r="I99" s="7">
        <f>'[1]1113'!AP45</f>
        <v>17</v>
      </c>
      <c r="J99" s="7">
        <f>'[1]1113'!AQ45</f>
        <v>85</v>
      </c>
      <c r="K99" s="7">
        <f t="shared" si="7"/>
        <v>42.5</v>
      </c>
      <c r="L99" s="7">
        <f t="shared" si="8"/>
        <v>42.5</v>
      </c>
      <c r="M99" s="45"/>
      <c r="N99" s="45"/>
      <c r="O99" s="51"/>
    </row>
    <row r="100" spans="1:15" ht="15.75">
      <c r="A100" s="45">
        <v>43</v>
      </c>
      <c r="B100" s="10"/>
      <c r="C100" s="46" t="str">
        <f>'[1]1113'!B46</f>
        <v xml:space="preserve">Покривала (розові) </v>
      </c>
      <c r="D100" s="40">
        <v>2011</v>
      </c>
      <c r="E100" s="40">
        <v>11136035</v>
      </c>
      <c r="F100" s="45"/>
      <c r="G100" s="45"/>
      <c r="H100" s="45" t="s">
        <v>30</v>
      </c>
      <c r="I100" s="7">
        <f>'[1]1113'!AP46</f>
        <v>13</v>
      </c>
      <c r="J100" s="7">
        <f>'[1]1113'!AQ46</f>
        <v>65</v>
      </c>
      <c r="K100" s="7">
        <f t="shared" si="7"/>
        <v>32.5</v>
      </c>
      <c r="L100" s="7">
        <f t="shared" si="8"/>
        <v>32.5</v>
      </c>
      <c r="M100" s="45"/>
      <c r="N100" s="45"/>
      <c r="O100" s="51"/>
    </row>
    <row r="101" spans="1:15" ht="15.75">
      <c r="A101" s="45">
        <v>44</v>
      </c>
      <c r="B101" s="10"/>
      <c r="C101" s="46" t="str">
        <f>'[1]1113'!B47</f>
        <v>Одіяла</v>
      </c>
      <c r="D101" s="40">
        <v>2011</v>
      </c>
      <c r="E101" s="40">
        <v>11136041</v>
      </c>
      <c r="F101" s="45"/>
      <c r="G101" s="45"/>
      <c r="H101" s="45" t="s">
        <v>30</v>
      </c>
      <c r="I101" s="7">
        <f>'[1]1113'!AP47</f>
        <v>25</v>
      </c>
      <c r="J101" s="7">
        <f>'[1]1113'!AQ47</f>
        <v>275</v>
      </c>
      <c r="K101" s="7">
        <f t="shared" si="7"/>
        <v>137.5</v>
      </c>
      <c r="L101" s="7">
        <f t="shared" si="8"/>
        <v>137.5</v>
      </c>
      <c r="M101" s="45"/>
      <c r="N101" s="45"/>
      <c r="O101" s="51"/>
    </row>
    <row r="102" spans="1:15" ht="15.75">
      <c r="A102" s="45">
        <v>45</v>
      </c>
      <c r="B102" s="10"/>
      <c r="C102" s="46" t="str">
        <f>'[1]1113'!B48</f>
        <v>Пододіяльник</v>
      </c>
      <c r="D102" s="40">
        <v>2011</v>
      </c>
      <c r="E102" s="40">
        <v>11136044</v>
      </c>
      <c r="F102" s="45"/>
      <c r="G102" s="45"/>
      <c r="H102" s="45" t="s">
        <v>30</v>
      </c>
      <c r="I102" s="7">
        <f>'[1]1113'!AP48</f>
        <v>16</v>
      </c>
      <c r="J102" s="7">
        <f>'[1]1113'!AQ48</f>
        <v>80</v>
      </c>
      <c r="K102" s="7">
        <f t="shared" si="7"/>
        <v>40</v>
      </c>
      <c r="L102" s="7">
        <f t="shared" si="8"/>
        <v>40</v>
      </c>
      <c r="M102" s="45"/>
      <c r="N102" s="45"/>
      <c r="O102" s="51"/>
    </row>
    <row r="103" spans="1:15" ht="15.75">
      <c r="A103" s="45">
        <v>46</v>
      </c>
      <c r="B103" s="10"/>
      <c r="C103" s="46" t="str">
        <f>'[1]1113'!B49</f>
        <v>Подушки</v>
      </c>
      <c r="D103" s="40">
        <v>2011</v>
      </c>
      <c r="E103" s="40">
        <v>11136045</v>
      </c>
      <c r="F103" s="45"/>
      <c r="G103" s="45"/>
      <c r="H103" s="45" t="s">
        <v>30</v>
      </c>
      <c r="I103" s="7">
        <f>'[1]1113'!AP49</f>
        <v>15</v>
      </c>
      <c r="J103" s="7">
        <f>'[1]1113'!AQ49</f>
        <v>135</v>
      </c>
      <c r="K103" s="7">
        <f t="shared" si="7"/>
        <v>67.5</v>
      </c>
      <c r="L103" s="7">
        <f t="shared" si="8"/>
        <v>67.5</v>
      </c>
      <c r="M103" s="45"/>
      <c r="N103" s="45"/>
      <c r="O103" s="51"/>
    </row>
    <row r="104" spans="1:15" ht="15.75">
      <c r="A104" s="45">
        <v>47</v>
      </c>
      <c r="B104" s="10"/>
      <c r="C104" s="46" t="str">
        <f>'[1]1113'!B50</f>
        <v>Наволочки</v>
      </c>
      <c r="D104" s="40">
        <v>2011</v>
      </c>
      <c r="E104" s="40">
        <v>11136046</v>
      </c>
      <c r="F104" s="45"/>
      <c r="G104" s="45"/>
      <c r="H104" s="45" t="s">
        <v>30</v>
      </c>
      <c r="I104" s="7">
        <f>'[1]1113'!AP50</f>
        <v>20</v>
      </c>
      <c r="J104" s="7">
        <f>'[1]1113'!AQ50</f>
        <v>80</v>
      </c>
      <c r="K104" s="7">
        <f t="shared" si="7"/>
        <v>40</v>
      </c>
      <c r="L104" s="7">
        <f t="shared" si="8"/>
        <v>40</v>
      </c>
      <c r="M104" s="45"/>
      <c r="N104" s="45"/>
      <c r="O104" s="51"/>
    </row>
    <row r="105" spans="1:15" ht="15.75">
      <c r="A105" s="45">
        <v>48</v>
      </c>
      <c r="B105" s="10"/>
      <c r="C105" s="46" t="str">
        <f>'[1]1113'!B51</f>
        <v>Шкаф</v>
      </c>
      <c r="D105" s="40">
        <v>2006</v>
      </c>
      <c r="E105" s="40">
        <v>11136054</v>
      </c>
      <c r="F105" s="45"/>
      <c r="G105" s="45"/>
      <c r="H105" s="45" t="s">
        <v>30</v>
      </c>
      <c r="I105" s="7">
        <f>'[1]1113'!AP51</f>
        <v>1</v>
      </c>
      <c r="J105" s="7">
        <f>'[1]1113'!AQ51</f>
        <v>50</v>
      </c>
      <c r="K105" s="7">
        <f t="shared" si="7"/>
        <v>25</v>
      </c>
      <c r="L105" s="7">
        <f t="shared" si="8"/>
        <v>25</v>
      </c>
      <c r="M105" s="45"/>
      <c r="N105" s="45"/>
      <c r="O105" s="51"/>
    </row>
    <row r="106" spans="1:15" ht="15.75">
      <c r="A106" s="45">
        <v>49</v>
      </c>
      <c r="B106" s="10"/>
      <c r="C106" s="46" t="str">
        <f>'[1]1113'!B52</f>
        <v>Тюль на 2-вікна</v>
      </c>
      <c r="D106" s="40">
        <v>2017</v>
      </c>
      <c r="E106" s="40">
        <v>11136055</v>
      </c>
      <c r="F106" s="45"/>
      <c r="G106" s="45"/>
      <c r="H106" s="45" t="s">
        <v>30</v>
      </c>
      <c r="I106" s="7">
        <f>'[1]1113'!AP52</f>
        <v>2</v>
      </c>
      <c r="J106" s="7">
        <f>'[1]1113'!AQ52</f>
        <v>936</v>
      </c>
      <c r="K106" s="7">
        <f t="shared" si="7"/>
        <v>468</v>
      </c>
      <c r="L106" s="7">
        <f t="shared" si="8"/>
        <v>468</v>
      </c>
      <c r="M106" s="45"/>
      <c r="N106" s="45"/>
      <c r="O106" s="51"/>
    </row>
    <row r="107" spans="1:15" ht="15.75">
      <c r="A107" s="45">
        <v>50</v>
      </c>
      <c r="B107" s="10"/>
      <c r="C107" s="46" t="str">
        <f>'[1]1113'!B53</f>
        <v>Стіл письмовий</v>
      </c>
      <c r="D107" s="40">
        <v>2005</v>
      </c>
      <c r="E107" s="40">
        <v>11136062</v>
      </c>
      <c r="F107" s="45"/>
      <c r="G107" s="45"/>
      <c r="H107" s="45" t="s">
        <v>30</v>
      </c>
      <c r="I107" s="7">
        <f>'[1]1113'!AP53</f>
        <v>1</v>
      </c>
      <c r="J107" s="7">
        <f>'[1]1113'!AQ53</f>
        <v>30</v>
      </c>
      <c r="K107" s="7">
        <f t="shared" si="7"/>
        <v>15</v>
      </c>
      <c r="L107" s="7">
        <f t="shared" si="8"/>
        <v>15</v>
      </c>
      <c r="M107" s="45"/>
      <c r="N107" s="45"/>
      <c r="O107" s="51"/>
    </row>
    <row r="108" spans="1:15" ht="15.75">
      <c r="A108" s="45">
        <v>51</v>
      </c>
      <c r="B108" s="10"/>
      <c r="C108" s="46" t="str">
        <f>'[1]1113'!B54</f>
        <v>Шкаф</v>
      </c>
      <c r="D108" s="40">
        <v>2005</v>
      </c>
      <c r="E108" s="40">
        <v>11136065</v>
      </c>
      <c r="F108" s="45"/>
      <c r="G108" s="45"/>
      <c r="H108" s="45" t="s">
        <v>30</v>
      </c>
      <c r="I108" s="7">
        <f>'[1]1113'!AP54</f>
        <v>1</v>
      </c>
      <c r="J108" s="7">
        <f>'[1]1113'!AQ54</f>
        <v>45</v>
      </c>
      <c r="K108" s="7">
        <f t="shared" si="7"/>
        <v>22.5</v>
      </c>
      <c r="L108" s="7">
        <f t="shared" si="8"/>
        <v>22.5</v>
      </c>
      <c r="M108" s="45"/>
      <c r="N108" s="45"/>
      <c r="O108" s="51"/>
    </row>
    <row r="109" spans="1:15" ht="15.75">
      <c r="A109" s="45">
        <v>52</v>
      </c>
      <c r="B109" s="10"/>
      <c r="C109" s="46" t="str">
        <f>'[1]1113'!B55</f>
        <v>Стільчики</v>
      </c>
      <c r="D109" s="40">
        <v>2009</v>
      </c>
      <c r="E109" s="40">
        <v>11136066</v>
      </c>
      <c r="F109" s="45"/>
      <c r="G109" s="45"/>
      <c r="H109" s="45" t="s">
        <v>30</v>
      </c>
      <c r="I109" s="7">
        <f>'[1]1113'!AP55</f>
        <v>11</v>
      </c>
      <c r="J109" s="7">
        <f>'[1]1113'!AQ55</f>
        <v>990</v>
      </c>
      <c r="K109" s="7">
        <f t="shared" si="7"/>
        <v>495</v>
      </c>
      <c r="L109" s="7">
        <f t="shared" si="8"/>
        <v>495</v>
      </c>
      <c r="M109" s="45"/>
      <c r="N109" s="45"/>
      <c r="O109" s="51"/>
    </row>
    <row r="110" spans="1:15" ht="15.75">
      <c r="A110" s="45">
        <v>53</v>
      </c>
      <c r="B110" s="10"/>
      <c r="C110" s="46" t="str">
        <f>'[1]1113'!B56</f>
        <v>Стільчики</v>
      </c>
      <c r="D110" s="40">
        <v>2009</v>
      </c>
      <c r="E110" s="40">
        <v>11136069</v>
      </c>
      <c r="F110" s="45"/>
      <c r="G110" s="45"/>
      <c r="H110" s="45" t="s">
        <v>30</v>
      </c>
      <c r="I110" s="7">
        <f>'[1]1113'!AP56</f>
        <v>4</v>
      </c>
      <c r="J110" s="7">
        <f>'[1]1113'!AQ56</f>
        <v>50</v>
      </c>
      <c r="K110" s="7">
        <f t="shared" si="7"/>
        <v>25</v>
      </c>
      <c r="L110" s="7">
        <f t="shared" si="8"/>
        <v>25</v>
      </c>
      <c r="M110" s="45"/>
      <c r="N110" s="45"/>
      <c r="O110" s="51"/>
    </row>
    <row r="111" spans="1:15" ht="15.75">
      <c r="A111" s="45">
        <v>54</v>
      </c>
      <c r="B111" s="10"/>
      <c r="C111" s="46" t="str">
        <f>'[1]1113'!B57</f>
        <v>Крісло</v>
      </c>
      <c r="D111" s="40">
        <v>2007</v>
      </c>
      <c r="E111" s="40">
        <v>11136068</v>
      </c>
      <c r="F111" s="45"/>
      <c r="G111" s="45"/>
      <c r="H111" s="45" t="s">
        <v>30</v>
      </c>
      <c r="I111" s="7">
        <f>'[1]1113'!AP57</f>
        <v>1</v>
      </c>
      <c r="J111" s="7">
        <f>'[1]1113'!AQ57</f>
        <v>20</v>
      </c>
      <c r="K111" s="7">
        <f t="shared" si="7"/>
        <v>10</v>
      </c>
      <c r="L111" s="7">
        <f t="shared" si="8"/>
        <v>10</v>
      </c>
      <c r="M111" s="45"/>
      <c r="N111" s="45"/>
      <c r="O111" s="51"/>
    </row>
    <row r="112" spans="1:15" ht="15.75">
      <c r="A112" s="45">
        <v>55</v>
      </c>
      <c r="B112" s="10"/>
      <c r="C112" s="46" t="str">
        <f>'[1]1113'!B58</f>
        <v>Стіл журнальний</v>
      </c>
      <c r="D112" s="40">
        <v>2007</v>
      </c>
      <c r="E112" s="40">
        <v>11136071</v>
      </c>
      <c r="F112" s="45"/>
      <c r="G112" s="45"/>
      <c r="H112" s="45" t="s">
        <v>30</v>
      </c>
      <c r="I112" s="7">
        <f>'[1]1113'!AP58</f>
        <v>1</v>
      </c>
      <c r="J112" s="7">
        <f>'[1]1113'!AQ58</f>
        <v>10</v>
      </c>
      <c r="K112" s="7">
        <f t="shared" si="7"/>
        <v>5</v>
      </c>
      <c r="L112" s="7">
        <f t="shared" si="8"/>
        <v>5</v>
      </c>
      <c r="M112" s="45"/>
      <c r="N112" s="45"/>
      <c r="O112" s="51"/>
    </row>
    <row r="113" spans="1:15" ht="15.75">
      <c r="A113" s="45">
        <v>56</v>
      </c>
      <c r="B113" s="10"/>
      <c r="C113" s="46" t="str">
        <f>'[1]1113'!B59</f>
        <v>Тюль</v>
      </c>
      <c r="D113" s="40">
        <v>2015</v>
      </c>
      <c r="E113" s="40">
        <v>11136073</v>
      </c>
      <c r="F113" s="45"/>
      <c r="G113" s="45"/>
      <c r="H113" s="45" t="s">
        <v>30</v>
      </c>
      <c r="I113" s="7">
        <f>'[1]1113'!AP59</f>
        <v>2</v>
      </c>
      <c r="J113" s="7">
        <f>'[1]1113'!AQ59</f>
        <v>376</v>
      </c>
      <c r="K113" s="7">
        <f t="shared" si="7"/>
        <v>188</v>
      </c>
      <c r="L113" s="7">
        <f t="shared" si="8"/>
        <v>188</v>
      </c>
      <c r="M113" s="45"/>
      <c r="N113" s="45"/>
      <c r="O113" s="51"/>
    </row>
    <row r="114" spans="1:15" ht="15.75">
      <c r="A114" s="45">
        <v>57</v>
      </c>
      <c r="B114" s="10"/>
      <c r="C114" s="46" t="str">
        <f>'[1]1113'!B60</f>
        <v>Карнизи</v>
      </c>
      <c r="D114" s="40">
        <v>2009</v>
      </c>
      <c r="E114" s="40">
        <v>11136074</v>
      </c>
      <c r="F114" s="45"/>
      <c r="G114" s="45"/>
      <c r="H114" s="45" t="s">
        <v>30</v>
      </c>
      <c r="I114" s="7">
        <f>'[1]1113'!AP60</f>
        <v>2</v>
      </c>
      <c r="J114" s="7">
        <f>'[1]1113'!AQ60</f>
        <v>40</v>
      </c>
      <c r="K114" s="7">
        <f t="shared" si="7"/>
        <v>20</v>
      </c>
      <c r="L114" s="7">
        <f t="shared" si="8"/>
        <v>20</v>
      </c>
      <c r="M114" s="45"/>
      <c r="N114" s="45"/>
      <c r="O114" s="51"/>
    </row>
    <row r="115" spans="1:15" ht="15.75">
      <c r="A115" s="45">
        <v>58</v>
      </c>
      <c r="B115" s="10"/>
      <c r="C115" s="46" t="str">
        <f>'[1]1113'!B61</f>
        <v>Часи</v>
      </c>
      <c r="D115" s="40">
        <v>2012</v>
      </c>
      <c r="E115" s="40">
        <v>11136077</v>
      </c>
      <c r="F115" s="45"/>
      <c r="G115" s="45"/>
      <c r="H115" s="45" t="s">
        <v>30</v>
      </c>
      <c r="I115" s="7">
        <f>'[1]1113'!AP61</f>
        <v>2</v>
      </c>
      <c r="J115" s="7">
        <f>'[1]1113'!AQ61</f>
        <v>44</v>
      </c>
      <c r="K115" s="7">
        <f t="shared" si="7"/>
        <v>22</v>
      </c>
      <c r="L115" s="7">
        <f t="shared" si="8"/>
        <v>22</v>
      </c>
      <c r="M115" s="45"/>
      <c r="N115" s="45"/>
      <c r="O115" s="51"/>
    </row>
    <row r="116" spans="1:15" ht="15.75">
      <c r="A116" s="45">
        <v>59</v>
      </c>
      <c r="B116" s="10"/>
      <c r="C116" s="46" t="str">
        <f>'[1]1113'!B62</f>
        <v>Шкаф для одягу на 5 відділів</v>
      </c>
      <c r="D116" s="40">
        <v>2003</v>
      </c>
      <c r="E116" s="40">
        <v>11136078</v>
      </c>
      <c r="F116" s="45"/>
      <c r="G116" s="45"/>
      <c r="H116" s="45" t="s">
        <v>30</v>
      </c>
      <c r="I116" s="7">
        <f>'[1]1113'!AP62</f>
        <v>1</v>
      </c>
      <c r="J116" s="7">
        <f>'[1]1113'!AQ62</f>
        <v>30</v>
      </c>
      <c r="K116" s="7">
        <f t="shared" si="7"/>
        <v>15</v>
      </c>
      <c r="L116" s="7">
        <f t="shared" si="8"/>
        <v>15</v>
      </c>
      <c r="M116" s="45"/>
      <c r="N116" s="45"/>
      <c r="O116" s="51"/>
    </row>
    <row r="117" spans="1:15" ht="15.75">
      <c r="A117" s="45">
        <v>60</v>
      </c>
      <c r="B117" s="10"/>
      <c r="C117" s="46" t="str">
        <f>'[1]1113'!B63</f>
        <v>Стіл для роздачі їжі</v>
      </c>
      <c r="D117" s="40">
        <v>2003</v>
      </c>
      <c r="E117" s="40">
        <v>11136079</v>
      </c>
      <c r="F117" s="45"/>
      <c r="G117" s="45"/>
      <c r="H117" s="45" t="s">
        <v>30</v>
      </c>
      <c r="I117" s="7">
        <f>'[1]1113'!AP63</f>
        <v>1</v>
      </c>
      <c r="J117" s="7">
        <f>'[1]1113'!AQ63</f>
        <v>50</v>
      </c>
      <c r="K117" s="7">
        <f t="shared" si="7"/>
        <v>25</v>
      </c>
      <c r="L117" s="7">
        <f t="shared" si="8"/>
        <v>25</v>
      </c>
      <c r="M117" s="45"/>
      <c r="N117" s="45"/>
      <c r="O117" s="51"/>
    </row>
    <row r="118" spans="1:15" ht="15.75">
      <c r="A118" s="45">
        <v>61</v>
      </c>
      <c r="B118" s="10"/>
      <c r="C118" s="46" t="str">
        <f>'[1]1113'!B64</f>
        <v>Підставка для серветок</v>
      </c>
      <c r="D118" s="40">
        <v>2012</v>
      </c>
      <c r="E118" s="40">
        <v>11136082</v>
      </c>
      <c r="F118" s="45"/>
      <c r="G118" s="45"/>
      <c r="H118" s="45" t="s">
        <v>30</v>
      </c>
      <c r="I118" s="7">
        <f>'[1]1113'!AP64</f>
        <v>4</v>
      </c>
      <c r="J118" s="7">
        <f>'[1]1113'!AQ64</f>
        <v>20</v>
      </c>
      <c r="K118" s="7">
        <f t="shared" si="7"/>
        <v>10</v>
      </c>
      <c r="L118" s="7">
        <f t="shared" si="8"/>
        <v>10</v>
      </c>
      <c r="M118" s="45"/>
      <c r="N118" s="45"/>
      <c r="O118" s="51"/>
    </row>
    <row r="119" spans="1:15" ht="15.75">
      <c r="A119" s="45">
        <v>62</v>
      </c>
      <c r="B119" s="10"/>
      <c r="C119" s="46" t="str">
        <f>'[1]1113'!B65</f>
        <v>Люстра на 5 плафонів</v>
      </c>
      <c r="D119" s="40">
        <v>2013</v>
      </c>
      <c r="E119" s="40">
        <v>11136087</v>
      </c>
      <c r="F119" s="45"/>
      <c r="G119" s="45"/>
      <c r="H119" s="45" t="s">
        <v>30</v>
      </c>
      <c r="I119" s="7">
        <f>'[1]1113'!AP65</f>
        <v>1</v>
      </c>
      <c r="J119" s="7">
        <f>'[1]1113'!AQ65</f>
        <v>8</v>
      </c>
      <c r="K119" s="7">
        <f t="shared" si="7"/>
        <v>4</v>
      </c>
      <c r="L119" s="7">
        <f t="shared" si="8"/>
        <v>4</v>
      </c>
      <c r="M119" s="45"/>
      <c r="N119" s="45"/>
      <c r="O119" s="51"/>
    </row>
    <row r="120" spans="1:15" ht="15.75">
      <c r="A120" s="45">
        <v>63</v>
      </c>
      <c r="B120" s="10"/>
      <c r="C120" s="46" t="str">
        <f>'[1]1113'!B66</f>
        <v>Шкаф для полудників</v>
      </c>
      <c r="D120" s="40">
        <v>2014</v>
      </c>
      <c r="E120" s="40">
        <v>11136088</v>
      </c>
      <c r="F120" s="45"/>
      <c r="G120" s="45"/>
      <c r="H120" s="45" t="s">
        <v>30</v>
      </c>
      <c r="I120" s="7">
        <f>'[1]1113'!AP66</f>
        <v>1</v>
      </c>
      <c r="J120" s="7">
        <f>'[1]1113'!AQ66</f>
        <v>80</v>
      </c>
      <c r="K120" s="7">
        <f t="shared" si="7"/>
        <v>40</v>
      </c>
      <c r="L120" s="7">
        <f t="shared" si="8"/>
        <v>40</v>
      </c>
      <c r="M120" s="45"/>
      <c r="N120" s="45"/>
      <c r="O120" s="51"/>
    </row>
    <row r="121" spans="1:15" ht="15.75">
      <c r="A121" s="45">
        <v>64</v>
      </c>
      <c r="B121" s="10"/>
      <c r="C121" s="46" t="str">
        <f>'[1]1113'!B67</f>
        <v>Доска дерев. для хліба</v>
      </c>
      <c r="D121" s="40">
        <v>2015</v>
      </c>
      <c r="E121" s="40">
        <v>11136102</v>
      </c>
      <c r="F121" s="45"/>
      <c r="G121" s="45"/>
      <c r="H121" s="45" t="s">
        <v>30</v>
      </c>
      <c r="I121" s="7">
        <f>'[1]1113'!AP67</f>
        <v>1</v>
      </c>
      <c r="J121" s="7">
        <f>'[1]1113'!AQ67</f>
        <v>18</v>
      </c>
      <c r="K121" s="7">
        <f t="shared" si="7"/>
        <v>9</v>
      </c>
      <c r="L121" s="7">
        <f t="shared" si="8"/>
        <v>9</v>
      </c>
      <c r="M121" s="45"/>
      <c r="N121" s="45"/>
      <c r="O121" s="51"/>
    </row>
    <row r="122" spans="1:15" ht="15.75">
      <c r="A122" s="45">
        <v>65</v>
      </c>
      <c r="B122" s="10"/>
      <c r="C122" s="46" t="str">
        <f>'[1]1113'!B68</f>
        <v>Ложки</v>
      </c>
      <c r="D122" s="40">
        <v>2015</v>
      </c>
      <c r="E122" s="40">
        <v>11136103</v>
      </c>
      <c r="F122" s="45"/>
      <c r="G122" s="45"/>
      <c r="H122" s="45" t="s">
        <v>30</v>
      </c>
      <c r="I122" s="7">
        <f>'[1]1113'!AP68</f>
        <v>16</v>
      </c>
      <c r="J122" s="7">
        <f>'[1]1113'!AQ68</f>
        <v>80</v>
      </c>
      <c r="K122" s="7">
        <f t="shared" si="7"/>
        <v>40</v>
      </c>
      <c r="L122" s="7">
        <f t="shared" si="8"/>
        <v>40</v>
      </c>
      <c r="M122" s="45"/>
      <c r="N122" s="45"/>
      <c r="O122" s="51"/>
    </row>
    <row r="123" spans="1:15" ht="15.75">
      <c r="A123" s="45">
        <v>66</v>
      </c>
      <c r="B123" s="10"/>
      <c r="C123" s="46" t="str">
        <f>'[1]1113'!B69</f>
        <v>Шкаф для одягу</v>
      </c>
      <c r="D123" s="40">
        <v>2008</v>
      </c>
      <c r="E123" s="40">
        <v>11136104</v>
      </c>
      <c r="F123" s="45"/>
      <c r="G123" s="45"/>
      <c r="H123" s="45" t="s">
        <v>30</v>
      </c>
      <c r="I123" s="7">
        <f>'[1]1113'!AP69</f>
        <v>4</v>
      </c>
      <c r="J123" s="7">
        <f>'[1]1113'!AQ69</f>
        <v>60</v>
      </c>
      <c r="K123" s="7">
        <f t="shared" ref="K123:K173" si="9">J123/2</f>
        <v>30</v>
      </c>
      <c r="L123" s="7">
        <f t="shared" ref="L123:L173" si="10">J123-K123</f>
        <v>30</v>
      </c>
      <c r="M123" s="45"/>
      <c r="N123" s="45"/>
      <c r="O123" s="51"/>
    </row>
    <row r="124" spans="1:15" ht="15.75">
      <c r="A124" s="45">
        <v>67</v>
      </c>
      <c r="B124" s="10"/>
      <c r="C124" s="46" t="str">
        <f>'[1]1113'!B70</f>
        <v xml:space="preserve">Шафа для ірашок </v>
      </c>
      <c r="D124" s="40">
        <v>2008</v>
      </c>
      <c r="E124" s="40">
        <v>11136105</v>
      </c>
      <c r="F124" s="45"/>
      <c r="G124" s="45"/>
      <c r="H124" s="45" t="s">
        <v>30</v>
      </c>
      <c r="I124" s="7">
        <f>'[1]1113'!AP70</f>
        <v>2</v>
      </c>
      <c r="J124" s="7">
        <f>'[1]1113'!AQ70</f>
        <v>20</v>
      </c>
      <c r="K124" s="7">
        <f t="shared" si="9"/>
        <v>10</v>
      </c>
      <c r="L124" s="7">
        <f t="shared" si="10"/>
        <v>10</v>
      </c>
      <c r="M124" s="45"/>
      <c r="N124" s="45"/>
      <c r="O124" s="51"/>
    </row>
    <row r="125" spans="1:15" ht="15.75">
      <c r="A125" s="45">
        <v>68</v>
      </c>
      <c r="B125" s="10"/>
      <c r="C125" s="46" t="str">
        <f>'[1]1113'!B71</f>
        <v>Стіл парта</v>
      </c>
      <c r="D125" s="40">
        <v>2008</v>
      </c>
      <c r="E125" s="40">
        <v>11136106</v>
      </c>
      <c r="F125" s="45"/>
      <c r="G125" s="45"/>
      <c r="H125" s="45" t="s">
        <v>30</v>
      </c>
      <c r="I125" s="7">
        <f>'[1]1113'!AP71</f>
        <v>1</v>
      </c>
      <c r="J125" s="7">
        <f>'[1]1113'!AQ71</f>
        <v>10</v>
      </c>
      <c r="K125" s="7">
        <f t="shared" si="9"/>
        <v>5</v>
      </c>
      <c r="L125" s="7">
        <f t="shared" si="10"/>
        <v>5</v>
      </c>
      <c r="M125" s="45"/>
      <c r="N125" s="45"/>
      <c r="O125" s="51"/>
    </row>
    <row r="126" spans="1:15" ht="15.75">
      <c r="A126" s="45">
        <v>69</v>
      </c>
      <c r="B126" s="10"/>
      <c r="C126" s="46" t="str">
        <f>'[1]1113'!B72</f>
        <v>Тюль на 2 вікна</v>
      </c>
      <c r="D126" s="40">
        <v>2008</v>
      </c>
      <c r="E126" s="40">
        <v>11136107</v>
      </c>
      <c r="F126" s="45"/>
      <c r="G126" s="45"/>
      <c r="H126" s="45" t="s">
        <v>30</v>
      </c>
      <c r="I126" s="7">
        <f>'[1]1113'!AP72</f>
        <v>2</v>
      </c>
      <c r="J126" s="7">
        <f>'[1]1113'!AQ72</f>
        <v>32</v>
      </c>
      <c r="K126" s="7">
        <f t="shared" si="9"/>
        <v>16</v>
      </c>
      <c r="L126" s="7">
        <f t="shared" si="10"/>
        <v>16</v>
      </c>
      <c r="M126" s="45"/>
      <c r="N126" s="45"/>
      <c r="O126" s="51"/>
    </row>
    <row r="127" spans="1:15" ht="15.75">
      <c r="A127" s="45">
        <v>70</v>
      </c>
      <c r="B127" s="10"/>
      <c r="C127" s="46" t="str">
        <f>'[1]1113'!B73</f>
        <v>Умивальник</v>
      </c>
      <c r="D127" s="40">
        <v>2010</v>
      </c>
      <c r="E127" s="40">
        <v>11136108</v>
      </c>
      <c r="F127" s="45"/>
      <c r="G127" s="45"/>
      <c r="H127" s="45" t="s">
        <v>30</v>
      </c>
      <c r="I127" s="7">
        <f>'[1]1113'!AP73</f>
        <v>2</v>
      </c>
      <c r="J127" s="7">
        <f>'[1]1113'!AQ73</f>
        <v>230</v>
      </c>
      <c r="K127" s="7">
        <f t="shared" si="9"/>
        <v>115</v>
      </c>
      <c r="L127" s="7">
        <f t="shared" si="10"/>
        <v>115</v>
      </c>
      <c r="M127" s="45"/>
      <c r="N127" s="45"/>
      <c r="O127" s="51"/>
    </row>
    <row r="128" spans="1:15" ht="15.75">
      <c r="A128" s="45">
        <v>71</v>
      </c>
      <c r="B128" s="10"/>
      <c r="C128" s="46" t="str">
        <f>'[1]1113'!B74</f>
        <v>Шафа для полотенець</v>
      </c>
      <c r="D128" s="40">
        <v>2009</v>
      </c>
      <c r="E128" s="40">
        <v>11136109</v>
      </c>
      <c r="F128" s="45"/>
      <c r="G128" s="45"/>
      <c r="H128" s="45" t="s">
        <v>30</v>
      </c>
      <c r="I128" s="7">
        <f>'[1]1113'!AP74</f>
        <v>4</v>
      </c>
      <c r="J128" s="7">
        <f>'[1]1113'!AQ74</f>
        <v>80</v>
      </c>
      <c r="K128" s="7">
        <f t="shared" si="9"/>
        <v>40</v>
      </c>
      <c r="L128" s="7">
        <f t="shared" si="10"/>
        <v>40</v>
      </c>
      <c r="M128" s="45"/>
      <c r="N128" s="45"/>
      <c r="O128" s="51"/>
    </row>
    <row r="129" spans="1:15" ht="15.75">
      <c r="A129" s="45">
        <v>72</v>
      </c>
      <c r="B129" s="10"/>
      <c r="C129" s="46" t="str">
        <f>'[1]1113'!B75</f>
        <v>Шафа для полотенець</v>
      </c>
      <c r="D129" s="40">
        <v>2009</v>
      </c>
      <c r="E129" s="40">
        <v>11136110</v>
      </c>
      <c r="F129" s="45"/>
      <c r="G129" s="45"/>
      <c r="H129" s="45" t="s">
        <v>30</v>
      </c>
      <c r="I129" s="7">
        <f>'[1]1113'!AP75</f>
        <v>4</v>
      </c>
      <c r="J129" s="7">
        <f>'[1]1113'!AQ75</f>
        <v>60</v>
      </c>
      <c r="K129" s="7">
        <f t="shared" si="9"/>
        <v>30</v>
      </c>
      <c r="L129" s="7">
        <f t="shared" si="10"/>
        <v>30</v>
      </c>
      <c r="M129" s="45"/>
      <c r="N129" s="45"/>
      <c r="O129" s="51"/>
    </row>
    <row r="130" spans="1:15" ht="15.75">
      <c r="A130" s="45">
        <v>73</v>
      </c>
      <c r="B130" s="10"/>
      <c r="C130" s="46" t="str">
        <f>'[1]1113'!B76</f>
        <v xml:space="preserve">Шафа для взуття </v>
      </c>
      <c r="D130" s="40">
        <v>2009</v>
      </c>
      <c r="E130" s="40">
        <v>11136111</v>
      </c>
      <c r="F130" s="45"/>
      <c r="G130" s="45"/>
      <c r="H130" s="45" t="s">
        <v>30</v>
      </c>
      <c r="I130" s="7">
        <f>'[1]1113'!AP76</f>
        <v>1</v>
      </c>
      <c r="J130" s="7">
        <f>'[1]1113'!AQ76</f>
        <v>20</v>
      </c>
      <c r="K130" s="7">
        <f t="shared" si="9"/>
        <v>10</v>
      </c>
      <c r="L130" s="7">
        <f t="shared" si="10"/>
        <v>10</v>
      </c>
      <c r="M130" s="45"/>
      <c r="N130" s="45"/>
      <c r="O130" s="51"/>
    </row>
    <row r="131" spans="1:15" ht="15.75">
      <c r="A131" s="45">
        <v>74</v>
      </c>
      <c r="B131" s="10"/>
      <c r="C131" s="46" t="str">
        <f>'[1]1113'!B77</f>
        <v>Ліжко 3-х ярусне (бук)</v>
      </c>
      <c r="D131" s="40">
        <v>2018</v>
      </c>
      <c r="E131" s="40">
        <v>11136112</v>
      </c>
      <c r="F131" s="45"/>
      <c r="G131" s="45"/>
      <c r="H131" s="45" t="s">
        <v>30</v>
      </c>
      <c r="I131" s="7">
        <f>'[1]1113'!AP77</f>
        <v>1</v>
      </c>
      <c r="J131" s="7">
        <f>'[1]1113'!AQ77</f>
        <v>3533</v>
      </c>
      <c r="K131" s="7">
        <f t="shared" si="9"/>
        <v>1766.5</v>
      </c>
      <c r="L131" s="7">
        <f t="shared" si="10"/>
        <v>1766.5</v>
      </c>
      <c r="M131" s="45"/>
      <c r="N131" s="45"/>
      <c r="O131" s="51"/>
    </row>
    <row r="132" spans="1:15" ht="15.75">
      <c r="A132" s="45">
        <v>75</v>
      </c>
      <c r="B132" s="10"/>
      <c r="C132" s="46" t="str">
        <f>'[1]1113'!B78</f>
        <v>Матрац</v>
      </c>
      <c r="D132" s="40">
        <v>2018</v>
      </c>
      <c r="E132" s="40">
        <v>11136114</v>
      </c>
      <c r="F132" s="45"/>
      <c r="G132" s="45"/>
      <c r="H132" s="45" t="s">
        <v>30</v>
      </c>
      <c r="I132" s="7">
        <f>'[1]1113'!AP78</f>
        <v>3</v>
      </c>
      <c r="J132" s="7">
        <f>'[1]1113'!AQ78</f>
        <v>645</v>
      </c>
      <c r="K132" s="7">
        <f t="shared" si="9"/>
        <v>322.5</v>
      </c>
      <c r="L132" s="7">
        <f t="shared" si="10"/>
        <v>322.5</v>
      </c>
      <c r="M132" s="45"/>
      <c r="N132" s="45"/>
      <c r="O132" s="51"/>
    </row>
    <row r="133" spans="1:15" ht="15.75">
      <c r="A133" s="45">
        <v>76</v>
      </c>
      <c r="B133" s="10"/>
      <c r="C133" s="46" t="str">
        <f>'[1]1113'!B79</f>
        <v>Лампа</v>
      </c>
      <c r="D133" s="40">
        <v>2017</v>
      </c>
      <c r="E133" s="40">
        <v>11136116</v>
      </c>
      <c r="F133" s="45"/>
      <c r="G133" s="45"/>
      <c r="H133" s="45" t="s">
        <v>30</v>
      </c>
      <c r="I133" s="7">
        <f>'[1]1113'!AP79</f>
        <v>9</v>
      </c>
      <c r="J133" s="7">
        <f>'[1]1113'!AQ79</f>
        <v>747</v>
      </c>
      <c r="K133" s="7">
        <f t="shared" si="9"/>
        <v>373.5</v>
      </c>
      <c r="L133" s="7">
        <f t="shared" si="10"/>
        <v>373.5</v>
      </c>
      <c r="M133" s="45"/>
      <c r="N133" s="45"/>
      <c r="O133" s="51"/>
    </row>
    <row r="134" spans="1:15" ht="15.75">
      <c r="A134" s="45">
        <v>77</v>
      </c>
      <c r="B134" s="10"/>
      <c r="C134" s="46" t="str">
        <f>'[1]1113'!B80</f>
        <v>Карниз 1,6 м</v>
      </c>
      <c r="D134" s="40">
        <v>2017</v>
      </c>
      <c r="E134" s="40">
        <v>11136119</v>
      </c>
      <c r="F134" s="45"/>
      <c r="G134" s="45"/>
      <c r="H134" s="45" t="s">
        <v>30</v>
      </c>
      <c r="I134" s="7">
        <f>'[1]1113'!AP80</f>
        <v>2</v>
      </c>
      <c r="J134" s="7">
        <f>'[1]1113'!AQ80</f>
        <v>130</v>
      </c>
      <c r="K134" s="7">
        <f t="shared" si="9"/>
        <v>65</v>
      </c>
      <c r="L134" s="7">
        <f t="shared" si="10"/>
        <v>65</v>
      </c>
      <c r="M134" s="45"/>
      <c r="N134" s="45"/>
      <c r="O134" s="51"/>
    </row>
    <row r="135" spans="1:15" ht="15.75">
      <c r="A135" s="45">
        <v>78</v>
      </c>
      <c r="B135" s="10"/>
      <c r="C135" s="46" t="str">
        <f>'[1]1113'!B81</f>
        <v>Лампа</v>
      </c>
      <c r="D135" s="40">
        <v>2017</v>
      </c>
      <c r="E135" s="40">
        <v>11136120</v>
      </c>
      <c r="F135" s="45"/>
      <c r="G135" s="45"/>
      <c r="H135" s="45" t="s">
        <v>30</v>
      </c>
      <c r="I135" s="7">
        <f>'[1]1113'!AP81</f>
        <v>5</v>
      </c>
      <c r="J135" s="7">
        <f>'[1]1113'!AQ81</f>
        <v>475</v>
      </c>
      <c r="K135" s="7">
        <f t="shared" si="9"/>
        <v>237.5</v>
      </c>
      <c r="L135" s="7">
        <f t="shared" si="10"/>
        <v>237.5</v>
      </c>
      <c r="M135" s="45"/>
      <c r="N135" s="45"/>
      <c r="O135" s="51"/>
    </row>
    <row r="136" spans="1:15" ht="15.75">
      <c r="A136" s="45">
        <v>79</v>
      </c>
      <c r="B136" s="10"/>
      <c r="C136" s="46" t="str">
        <f>'[1]1113'!B82</f>
        <v>Калькулятор Brilliant</v>
      </c>
      <c r="D136" s="40">
        <v>2017</v>
      </c>
      <c r="E136" s="40">
        <v>11136121</v>
      </c>
      <c r="F136" s="45"/>
      <c r="G136" s="45"/>
      <c r="H136" s="45" t="s">
        <v>30</v>
      </c>
      <c r="I136" s="7">
        <f>'[1]1113'!AP82</f>
        <v>1</v>
      </c>
      <c r="J136" s="7">
        <f>'[1]1113'!AQ82</f>
        <v>135</v>
      </c>
      <c r="K136" s="7">
        <f t="shared" si="9"/>
        <v>67.5</v>
      </c>
      <c r="L136" s="7">
        <f t="shared" si="10"/>
        <v>67.5</v>
      </c>
      <c r="M136" s="45"/>
      <c r="N136" s="45"/>
      <c r="O136" s="51"/>
    </row>
    <row r="137" spans="1:15" ht="15.75">
      <c r="A137" s="45">
        <v>80</v>
      </c>
      <c r="B137" s="10"/>
      <c r="C137" s="46" t="str">
        <f>'[1]1113'!B83</f>
        <v>Мясорубка Mystery</v>
      </c>
      <c r="D137" s="40">
        <v>2017</v>
      </c>
      <c r="E137" s="40">
        <v>11136122</v>
      </c>
      <c r="F137" s="45"/>
      <c r="G137" s="45"/>
      <c r="H137" s="45" t="s">
        <v>30</v>
      </c>
      <c r="I137" s="7">
        <f>'[1]1113'!AP83</f>
        <v>1</v>
      </c>
      <c r="J137" s="7">
        <f>'[1]1113'!AQ83</f>
        <v>2180</v>
      </c>
      <c r="K137" s="7">
        <f t="shared" si="9"/>
        <v>1090</v>
      </c>
      <c r="L137" s="7">
        <f t="shared" si="10"/>
        <v>1090</v>
      </c>
      <c r="M137" s="45"/>
      <c r="N137" s="45"/>
      <c r="O137" s="51"/>
    </row>
    <row r="138" spans="1:15" ht="15.75">
      <c r="A138" s="45">
        <v>81</v>
      </c>
      <c r="B138" s="10"/>
      <c r="C138" s="46" t="str">
        <f>'[1]1113'!B84</f>
        <v>Ваги</v>
      </c>
      <c r="D138" s="40">
        <v>2017</v>
      </c>
      <c r="E138" s="40">
        <v>11136123</v>
      </c>
      <c r="F138" s="45"/>
      <c r="G138" s="45"/>
      <c r="H138" s="45" t="s">
        <v>30</v>
      </c>
      <c r="I138" s="7">
        <f>'[1]1113'!AP84</f>
        <v>1</v>
      </c>
      <c r="J138" s="7">
        <f>'[1]1113'!AQ84</f>
        <v>350</v>
      </c>
      <c r="K138" s="7">
        <f t="shared" si="9"/>
        <v>175</v>
      </c>
      <c r="L138" s="7">
        <f t="shared" si="10"/>
        <v>175</v>
      </c>
      <c r="M138" s="45"/>
      <c r="N138" s="45"/>
      <c r="O138" s="51"/>
    </row>
    <row r="139" spans="1:15" ht="15.75">
      <c r="A139" s="45">
        <v>82</v>
      </c>
      <c r="B139" s="10"/>
      <c r="C139" s="46" t="str">
        <f>'[1]1113'!B85</f>
        <v>Лампа</v>
      </c>
      <c r="D139" s="40">
        <v>2017</v>
      </c>
      <c r="E139" s="40">
        <v>11136124</v>
      </c>
      <c r="F139" s="45"/>
      <c r="G139" s="45"/>
      <c r="H139" s="45" t="s">
        <v>30</v>
      </c>
      <c r="I139" s="7">
        <f>'[1]1113'!AP85</f>
        <v>4</v>
      </c>
      <c r="J139" s="7">
        <f>'[1]1113'!AQ85</f>
        <v>400</v>
      </c>
      <c r="K139" s="7">
        <f t="shared" si="9"/>
        <v>200</v>
      </c>
      <c r="L139" s="7">
        <f t="shared" si="10"/>
        <v>200</v>
      </c>
      <c r="M139" s="45"/>
      <c r="N139" s="45"/>
      <c r="O139" s="51"/>
    </row>
    <row r="140" spans="1:15" ht="15.75">
      <c r="A140" s="45">
        <v>83</v>
      </c>
      <c r="B140" s="10"/>
      <c r="C140" s="46" t="str">
        <f>'[1]1113'!B86</f>
        <v>Протвінь</v>
      </c>
      <c r="D140" s="40">
        <v>2016</v>
      </c>
      <c r="E140" s="40">
        <v>11136129</v>
      </c>
      <c r="F140" s="45"/>
      <c r="G140" s="45"/>
      <c r="H140" s="45" t="s">
        <v>30</v>
      </c>
      <c r="I140" s="7">
        <f>'[1]1113'!AP86</f>
        <v>1</v>
      </c>
      <c r="J140" s="7">
        <f>'[1]1113'!AQ86</f>
        <v>226</v>
      </c>
      <c r="K140" s="7">
        <f t="shared" si="9"/>
        <v>113</v>
      </c>
      <c r="L140" s="7">
        <f t="shared" si="10"/>
        <v>113</v>
      </c>
      <c r="M140" s="45"/>
      <c r="N140" s="45"/>
      <c r="O140" s="51"/>
    </row>
    <row r="141" spans="1:15" ht="15.75">
      <c r="A141" s="45">
        <v>84</v>
      </c>
      <c r="B141" s="10"/>
      <c r="C141" s="46" t="str">
        <f>'[1]1113'!B87</f>
        <v>Кастрюля емал. 7л</v>
      </c>
      <c r="D141" s="40">
        <v>2016</v>
      </c>
      <c r="E141" s="40">
        <v>11136130</v>
      </c>
      <c r="F141" s="45"/>
      <c r="G141" s="45"/>
      <c r="H141" s="45" t="s">
        <v>30</v>
      </c>
      <c r="I141" s="7">
        <f>'[1]1113'!AP87</f>
        <v>1</v>
      </c>
      <c r="J141" s="7">
        <f>'[1]1113'!AQ87</f>
        <v>262</v>
      </c>
      <c r="K141" s="7">
        <f t="shared" si="9"/>
        <v>131</v>
      </c>
      <c r="L141" s="7">
        <f t="shared" si="10"/>
        <v>131</v>
      </c>
      <c r="M141" s="45"/>
      <c r="N141" s="45"/>
      <c r="O141" s="51"/>
    </row>
    <row r="142" spans="1:15" ht="15.75">
      <c r="A142" s="45">
        <v>85</v>
      </c>
      <c r="B142" s="10"/>
      <c r="C142" s="46" t="str">
        <f>'[1]1113'!B88</f>
        <v>Прапор України</v>
      </c>
      <c r="D142" s="40">
        <v>2016</v>
      </c>
      <c r="E142" s="40">
        <v>11136131</v>
      </c>
      <c r="F142" s="45"/>
      <c r="G142" s="45"/>
      <c r="H142" s="45" t="s">
        <v>30</v>
      </c>
      <c r="I142" s="7">
        <f>'[1]1113'!AP88</f>
        <v>2</v>
      </c>
      <c r="J142" s="7">
        <f>'[1]1113'!AQ88</f>
        <v>184</v>
      </c>
      <c r="K142" s="7">
        <f t="shared" si="9"/>
        <v>92</v>
      </c>
      <c r="L142" s="7">
        <f t="shared" si="10"/>
        <v>92</v>
      </c>
      <c r="M142" s="45"/>
      <c r="N142" s="45"/>
      <c r="O142" s="51"/>
    </row>
    <row r="143" spans="1:15" ht="15.75">
      <c r="A143" s="45">
        <v>86</v>
      </c>
      <c r="B143" s="10"/>
      <c r="C143" s="46" t="str">
        <f>'[1]1113'!B89</f>
        <v xml:space="preserve">Вогнегасник </v>
      </c>
      <c r="D143" s="40">
        <v>2019</v>
      </c>
      <c r="E143" s="40">
        <v>11136132</v>
      </c>
      <c r="F143" s="45"/>
      <c r="G143" s="45"/>
      <c r="H143" s="45" t="s">
        <v>30</v>
      </c>
      <c r="I143" s="7">
        <f>'[1]1113'!AP89</f>
        <v>1</v>
      </c>
      <c r="J143" s="7">
        <f>'[1]1113'!AQ89</f>
        <v>480</v>
      </c>
      <c r="K143" s="7">
        <f t="shared" si="9"/>
        <v>240</v>
      </c>
      <c r="L143" s="7">
        <f t="shared" si="10"/>
        <v>240</v>
      </c>
      <c r="M143" s="45"/>
      <c r="N143" s="45"/>
      <c r="O143" s="51"/>
    </row>
    <row r="144" spans="1:15" ht="15.75">
      <c r="A144" s="45">
        <v>87</v>
      </c>
      <c r="B144" s="10"/>
      <c r="C144" s="46" t="str">
        <f>'[1]1113'!B90</f>
        <v xml:space="preserve">Вогнегасник </v>
      </c>
      <c r="D144" s="40">
        <v>2005</v>
      </c>
      <c r="E144" s="40">
        <v>11136133</v>
      </c>
      <c r="F144" s="45"/>
      <c r="G144" s="45"/>
      <c r="H144" s="45" t="s">
        <v>30</v>
      </c>
      <c r="I144" s="7">
        <f>'[1]1113'!AP90</f>
        <v>4</v>
      </c>
      <c r="J144" s="7">
        <f>'[1]1113'!AQ90</f>
        <v>1220</v>
      </c>
      <c r="K144" s="7">
        <f t="shared" si="9"/>
        <v>610</v>
      </c>
      <c r="L144" s="7">
        <f t="shared" si="10"/>
        <v>610</v>
      </c>
      <c r="M144" s="45"/>
      <c r="N144" s="45"/>
      <c r="O144" s="51"/>
    </row>
    <row r="145" spans="1:15" ht="15.75">
      <c r="A145" s="45">
        <v>88</v>
      </c>
      <c r="B145" s="10"/>
      <c r="C145" s="46" t="str">
        <f>'[1]1113'!B91</f>
        <v xml:space="preserve">Ліжко дитяче </v>
      </c>
      <c r="D145" s="40">
        <v>2019</v>
      </c>
      <c r="E145" s="40">
        <v>11136136</v>
      </c>
      <c r="F145" s="45"/>
      <c r="G145" s="45"/>
      <c r="H145" s="45" t="s">
        <v>30</v>
      </c>
      <c r="I145" s="7">
        <f>'[1]1113'!AP91</f>
        <v>2</v>
      </c>
      <c r="J145" s="7">
        <f>'[1]1113'!AQ91</f>
        <v>10020</v>
      </c>
      <c r="K145" s="7">
        <f t="shared" si="9"/>
        <v>5010</v>
      </c>
      <c r="L145" s="7">
        <f t="shared" si="10"/>
        <v>5010</v>
      </c>
      <c r="M145" s="45"/>
      <c r="N145" s="45"/>
      <c r="O145" s="51"/>
    </row>
    <row r="146" spans="1:15" ht="15.75">
      <c r="A146" s="45">
        <v>89</v>
      </c>
      <c r="B146" s="10"/>
      <c r="C146" s="46" t="str">
        <f>'[1]1113'!B92</f>
        <v>Принтер EPSON</v>
      </c>
      <c r="D146" s="40">
        <v>2019</v>
      </c>
      <c r="E146" s="40">
        <v>11136137</v>
      </c>
      <c r="F146" s="45"/>
      <c r="G146" s="45"/>
      <c r="H146" s="45" t="s">
        <v>30</v>
      </c>
      <c r="I146" s="7">
        <f>'[1]1113'!AP92</f>
        <v>1</v>
      </c>
      <c r="J146" s="7">
        <f>'[1]1113'!AQ92</f>
        <v>3700</v>
      </c>
      <c r="K146" s="7">
        <f t="shared" si="9"/>
        <v>1850</v>
      </c>
      <c r="L146" s="7">
        <f t="shared" si="10"/>
        <v>1850</v>
      </c>
      <c r="M146" s="45"/>
      <c r="N146" s="45"/>
      <c r="O146" s="51"/>
    </row>
    <row r="147" spans="1:15" ht="15.75">
      <c r="A147" s="45">
        <v>90</v>
      </c>
      <c r="B147" s="10"/>
      <c r="C147" s="46" t="str">
        <f>'[1]1113'!B93</f>
        <v>Термометр</v>
      </c>
      <c r="D147" s="40">
        <v>2020</v>
      </c>
      <c r="E147" s="40">
        <v>11136139</v>
      </c>
      <c r="F147" s="45"/>
      <c r="G147" s="45"/>
      <c r="H147" s="45" t="s">
        <v>30</v>
      </c>
      <c r="I147" s="7">
        <f>'[1]1113'!AP93</f>
        <v>1</v>
      </c>
      <c r="J147" s="7">
        <f>'[1]1113'!AQ93</f>
        <v>2136</v>
      </c>
      <c r="K147" s="7">
        <f t="shared" si="9"/>
        <v>1068</v>
      </c>
      <c r="L147" s="7">
        <f t="shared" si="10"/>
        <v>1068</v>
      </c>
      <c r="M147" s="45"/>
      <c r="N147" s="45"/>
      <c r="O147" s="51"/>
    </row>
    <row r="148" spans="1:15" ht="15.75">
      <c r="A148" s="45">
        <v>91</v>
      </c>
      <c r="B148" s="10"/>
      <c r="C148" s="46" t="str">
        <f>'[1]1113'!B94</f>
        <v xml:space="preserve">Стіл письмовий </v>
      </c>
      <c r="D148" s="40">
        <v>2016</v>
      </c>
      <c r="E148" s="40">
        <v>11136140</v>
      </c>
      <c r="F148" s="45"/>
      <c r="G148" s="45"/>
      <c r="H148" s="45" t="s">
        <v>30</v>
      </c>
      <c r="I148" s="7">
        <f>'[1]1113'!AP94</f>
        <v>1</v>
      </c>
      <c r="J148" s="7">
        <f>'[1]1113'!AQ94</f>
        <v>780</v>
      </c>
      <c r="K148" s="7">
        <f t="shared" si="9"/>
        <v>390</v>
      </c>
      <c r="L148" s="7">
        <f t="shared" si="10"/>
        <v>390</v>
      </c>
      <c r="M148" s="45"/>
      <c r="N148" s="45"/>
      <c r="O148" s="51"/>
    </row>
    <row r="149" spans="1:15" ht="15.75">
      <c r="A149" s="45">
        <v>92</v>
      </c>
      <c r="B149" s="10"/>
      <c r="C149" s="46" t="str">
        <f>'[1]1113'!B95</f>
        <v xml:space="preserve">Стіл дитячий </v>
      </c>
      <c r="D149" s="40">
        <v>2016</v>
      </c>
      <c r="E149" s="40">
        <v>11136141</v>
      </c>
      <c r="F149" s="45"/>
      <c r="G149" s="45"/>
      <c r="H149" s="45" t="s">
        <v>30</v>
      </c>
      <c r="I149" s="7">
        <f>'[1]1113'!AP95</f>
        <v>10</v>
      </c>
      <c r="J149" s="7">
        <f>'[1]1113'!AQ95</f>
        <v>1300</v>
      </c>
      <c r="K149" s="7">
        <f t="shared" si="9"/>
        <v>650</v>
      </c>
      <c r="L149" s="7">
        <f t="shared" si="10"/>
        <v>650</v>
      </c>
      <c r="M149" s="45"/>
      <c r="N149" s="45"/>
      <c r="O149" s="51"/>
    </row>
    <row r="150" spans="1:15" ht="15.75">
      <c r="A150" s="45">
        <v>93</v>
      </c>
      <c r="B150" s="10"/>
      <c r="C150" s="46" t="str">
        <f>'[1]1113'!B96</f>
        <v>Полиця кутова</v>
      </c>
      <c r="D150" s="40">
        <v>2016</v>
      </c>
      <c r="E150" s="40">
        <v>11136142</v>
      </c>
      <c r="F150" s="45"/>
      <c r="G150" s="45"/>
      <c r="H150" s="45" t="s">
        <v>30</v>
      </c>
      <c r="I150" s="7">
        <f>'[1]1113'!AP96</f>
        <v>1</v>
      </c>
      <c r="J150" s="7">
        <f>'[1]1113'!AQ96</f>
        <v>900</v>
      </c>
      <c r="K150" s="7">
        <f t="shared" si="9"/>
        <v>450</v>
      </c>
      <c r="L150" s="7">
        <f t="shared" si="10"/>
        <v>450</v>
      </c>
      <c r="M150" s="45"/>
      <c r="N150" s="45"/>
      <c r="O150" s="51"/>
    </row>
    <row r="151" spans="1:15" ht="15.75">
      <c r="A151" s="45">
        <v>94</v>
      </c>
      <c r="B151" s="10"/>
      <c r="C151" s="46" t="str">
        <f>'[1]1113'!B97</f>
        <v>Стіл дит.трапециєвидний</v>
      </c>
      <c r="D151" s="40">
        <v>2016</v>
      </c>
      <c r="E151" s="40">
        <v>11136143</v>
      </c>
      <c r="F151" s="45"/>
      <c r="G151" s="45"/>
      <c r="H151" s="45" t="s">
        <v>30</v>
      </c>
      <c r="I151" s="7">
        <f>'[1]1113'!AP97</f>
        <v>2</v>
      </c>
      <c r="J151" s="7">
        <f>'[1]1113'!AQ97</f>
        <v>1100</v>
      </c>
      <c r="K151" s="7">
        <f t="shared" si="9"/>
        <v>550</v>
      </c>
      <c r="L151" s="7">
        <f t="shared" si="10"/>
        <v>550</v>
      </c>
      <c r="M151" s="45"/>
      <c r="N151" s="45"/>
      <c r="O151" s="51"/>
    </row>
    <row r="152" spans="1:15" ht="15.75">
      <c r="A152" s="45">
        <v>95</v>
      </c>
      <c r="B152" s="10"/>
      <c r="C152" s="46" t="str">
        <f>'[1]1113'!B98</f>
        <v>Стіл дитячий 6-кут.</v>
      </c>
      <c r="D152" s="40">
        <v>2016</v>
      </c>
      <c r="E152" s="40">
        <v>11136144</v>
      </c>
      <c r="F152" s="45"/>
      <c r="G152" s="45"/>
      <c r="H152" s="45" t="s">
        <v>30</v>
      </c>
      <c r="I152" s="7">
        <f>'[1]1113'!AP98</f>
        <v>3</v>
      </c>
      <c r="J152" s="7">
        <f>'[1]1113'!AQ98</f>
        <v>2100</v>
      </c>
      <c r="K152" s="7">
        <f t="shared" si="9"/>
        <v>1050</v>
      </c>
      <c r="L152" s="7">
        <f t="shared" si="10"/>
        <v>1050</v>
      </c>
      <c r="M152" s="45"/>
      <c r="N152" s="45"/>
      <c r="O152" s="51"/>
    </row>
    <row r="153" spans="1:15" ht="15.75">
      <c r="A153" s="45">
        <v>96</v>
      </c>
      <c r="B153" s="10"/>
      <c r="C153" s="46" t="str">
        <f>'[1]1113'!B99</f>
        <v>Полиця книжна</v>
      </c>
      <c r="D153" s="40">
        <v>2016</v>
      </c>
      <c r="E153" s="40">
        <v>11136145</v>
      </c>
      <c r="F153" s="45"/>
      <c r="G153" s="45"/>
      <c r="H153" s="45" t="s">
        <v>30</v>
      </c>
      <c r="I153" s="7">
        <f>'[1]1113'!AP99</f>
        <v>1</v>
      </c>
      <c r="J153" s="7">
        <f>'[1]1113'!AQ99</f>
        <v>300</v>
      </c>
      <c r="K153" s="7">
        <f t="shared" si="9"/>
        <v>150</v>
      </c>
      <c r="L153" s="7">
        <f t="shared" si="10"/>
        <v>150</v>
      </c>
      <c r="M153" s="45"/>
      <c r="N153" s="45"/>
      <c r="O153" s="51"/>
    </row>
    <row r="154" spans="1:15" ht="15.75">
      <c r="A154" s="45">
        <v>97</v>
      </c>
      <c r="B154" s="10"/>
      <c r="C154" s="46" t="str">
        <f>'[1]1113'!B100</f>
        <v>Полиця для іграшок</v>
      </c>
      <c r="D154" s="40">
        <v>2016</v>
      </c>
      <c r="E154" s="40">
        <v>11136146</v>
      </c>
      <c r="F154" s="45"/>
      <c r="G154" s="45"/>
      <c r="H154" s="45" t="s">
        <v>30</v>
      </c>
      <c r="I154" s="7">
        <f>'[1]1113'!AP100</f>
        <v>2</v>
      </c>
      <c r="J154" s="7">
        <f>'[1]1113'!AQ100</f>
        <v>300</v>
      </c>
      <c r="K154" s="7">
        <f t="shared" si="9"/>
        <v>150</v>
      </c>
      <c r="L154" s="7">
        <f t="shared" si="10"/>
        <v>150</v>
      </c>
      <c r="M154" s="45"/>
      <c r="N154" s="45"/>
      <c r="O154" s="51"/>
    </row>
    <row r="155" spans="1:15" ht="15.75">
      <c r="A155" s="45">
        <v>98</v>
      </c>
      <c r="B155" s="10"/>
      <c r="C155" s="46" t="str">
        <f>'[1]1113'!B101</f>
        <v>Ліжко 3-х ярусне</v>
      </c>
      <c r="D155" s="40">
        <v>2016</v>
      </c>
      <c r="E155" s="40">
        <v>11136147</v>
      </c>
      <c r="F155" s="45"/>
      <c r="G155" s="45"/>
      <c r="H155" s="45" t="s">
        <v>30</v>
      </c>
      <c r="I155" s="7">
        <f>'[1]1113'!AP101</f>
        <v>1</v>
      </c>
      <c r="J155" s="7">
        <f>'[1]1113'!AQ101</f>
        <v>2400</v>
      </c>
      <c r="K155" s="7">
        <f t="shared" si="9"/>
        <v>1200</v>
      </c>
      <c r="L155" s="7">
        <f t="shared" si="10"/>
        <v>1200</v>
      </c>
      <c r="M155" s="45"/>
      <c r="N155" s="45"/>
      <c r="O155" s="51"/>
    </row>
    <row r="156" spans="1:15" ht="31.5">
      <c r="A156" s="45">
        <v>99</v>
      </c>
      <c r="B156" s="10"/>
      <c r="C156" s="46" t="str">
        <f>'[1]1113'!B102</f>
        <v>Стілець барний (МАРКО) хром (компл. 2 шт)</v>
      </c>
      <c r="D156" s="40">
        <v>2020</v>
      </c>
      <c r="E156" s="40">
        <v>11136149</v>
      </c>
      <c r="F156" s="45"/>
      <c r="G156" s="45"/>
      <c r="H156" s="45" t="s">
        <v>30</v>
      </c>
      <c r="I156" s="7">
        <f>'[1]1113'!AP102</f>
        <v>1</v>
      </c>
      <c r="J156" s="7">
        <f>'[1]1113'!AQ102</f>
        <v>1300</v>
      </c>
      <c r="K156" s="7">
        <f t="shared" si="9"/>
        <v>650</v>
      </c>
      <c r="L156" s="7">
        <f t="shared" si="10"/>
        <v>650</v>
      </c>
      <c r="M156" s="45"/>
      <c r="N156" s="45"/>
      <c r="O156" s="51"/>
    </row>
    <row r="157" spans="1:15" ht="15.75">
      <c r="A157" s="45">
        <v>100</v>
      </c>
      <c r="B157" s="10"/>
      <c r="C157" s="46" t="str">
        <f>'[1]1113'!B103</f>
        <v>Стіл СВЕН-4,аляска-білий</v>
      </c>
      <c r="D157" s="40">
        <v>2020</v>
      </c>
      <c r="E157" s="40">
        <v>11136150</v>
      </c>
      <c r="F157" s="45"/>
      <c r="G157" s="45"/>
      <c r="H157" s="45" t="s">
        <v>30</v>
      </c>
      <c r="I157" s="7">
        <f>'[1]1113'!AP103</f>
        <v>1</v>
      </c>
      <c r="J157" s="7">
        <f>'[1]1113'!AQ103</f>
        <v>2300</v>
      </c>
      <c r="K157" s="7">
        <f t="shared" si="9"/>
        <v>1150</v>
      </c>
      <c r="L157" s="7">
        <f t="shared" si="10"/>
        <v>1150</v>
      </c>
      <c r="M157" s="45"/>
      <c r="N157" s="45"/>
      <c r="O157" s="51"/>
    </row>
    <row r="158" spans="1:15" ht="15.75">
      <c r="A158" s="45">
        <v>101</v>
      </c>
      <c r="B158" s="10"/>
      <c r="C158" s="46" t="str">
        <f>'[1]1113'!B104</f>
        <v>Кухня "Софія"</v>
      </c>
      <c r="D158" s="40">
        <v>2020</v>
      </c>
      <c r="E158" s="40">
        <v>11136151</v>
      </c>
      <c r="F158" s="45"/>
      <c r="G158" s="45"/>
      <c r="H158" s="45" t="s">
        <v>30</v>
      </c>
      <c r="I158" s="7">
        <f>'[1]1113'!AP104</f>
        <v>1</v>
      </c>
      <c r="J158" s="7">
        <f>'[1]1113'!AQ104</f>
        <v>11202</v>
      </c>
      <c r="K158" s="7">
        <f t="shared" si="9"/>
        <v>5601</v>
      </c>
      <c r="L158" s="7">
        <f t="shared" si="10"/>
        <v>5601</v>
      </c>
      <c r="M158" s="45"/>
      <c r="N158" s="45"/>
      <c r="O158" s="51"/>
    </row>
    <row r="159" spans="1:15" ht="15.75">
      <c r="A159" s="45">
        <v>102</v>
      </c>
      <c r="B159" s="10"/>
      <c r="C159" s="46" t="str">
        <f>'[1]1113'!B105</f>
        <v>Пилосос SAMSUNG VCC4325 53K</v>
      </c>
      <c r="D159" s="40">
        <v>2018</v>
      </c>
      <c r="E159" s="40">
        <v>11136152</v>
      </c>
      <c r="F159" s="45"/>
      <c r="G159" s="45"/>
      <c r="H159" s="45" t="s">
        <v>30</v>
      </c>
      <c r="I159" s="7">
        <f>'[1]1113'!AP105</f>
        <v>1</v>
      </c>
      <c r="J159" s="7">
        <f>'[1]1113'!AQ105</f>
        <v>2490</v>
      </c>
      <c r="K159" s="7">
        <f t="shared" si="9"/>
        <v>1245</v>
      </c>
      <c r="L159" s="7">
        <f t="shared" si="10"/>
        <v>1245</v>
      </c>
      <c r="M159" s="45"/>
      <c r="N159" s="45"/>
      <c r="O159" s="51"/>
    </row>
    <row r="160" spans="1:15" ht="15.75">
      <c r="A160" s="45">
        <v>103</v>
      </c>
      <c r="B160" s="10"/>
      <c r="C160" s="46" t="str">
        <f>'[1]1113'!B106</f>
        <v>Водонагрівач "Nova Tec" 50л</v>
      </c>
      <c r="D160" s="40">
        <v>2018</v>
      </c>
      <c r="E160" s="40">
        <v>11136153</v>
      </c>
      <c r="F160" s="45"/>
      <c r="G160" s="45"/>
      <c r="H160" s="45" t="s">
        <v>30</v>
      </c>
      <c r="I160" s="7">
        <f>'[1]1113'!AP106</f>
        <v>1</v>
      </c>
      <c r="J160" s="7">
        <f>'[1]1113'!AQ106</f>
        <v>200</v>
      </c>
      <c r="K160" s="7">
        <f t="shared" si="9"/>
        <v>100</v>
      </c>
      <c r="L160" s="7">
        <f t="shared" si="10"/>
        <v>100</v>
      </c>
      <c r="M160" s="45"/>
      <c r="N160" s="45"/>
      <c r="O160" s="51"/>
    </row>
    <row r="161" spans="1:15" ht="15.75">
      <c r="A161" s="45">
        <v>104</v>
      </c>
      <c r="B161" s="10"/>
      <c r="C161" s="46" t="str">
        <f>'[1]1113'!B107</f>
        <v>Флеш карта 16 гб</v>
      </c>
      <c r="D161" s="40">
        <v>2018</v>
      </c>
      <c r="E161" s="40">
        <v>11136154</v>
      </c>
      <c r="F161" s="45"/>
      <c r="G161" s="45"/>
      <c r="H161" s="45" t="s">
        <v>30</v>
      </c>
      <c r="I161" s="7">
        <f>'[1]1113'!AP107</f>
        <v>1</v>
      </c>
      <c r="J161" s="7">
        <f>'[1]1113'!AQ107</f>
        <v>210</v>
      </c>
      <c r="K161" s="7">
        <f t="shared" si="9"/>
        <v>105</v>
      </c>
      <c r="L161" s="7">
        <f t="shared" si="10"/>
        <v>105</v>
      </c>
      <c r="M161" s="45"/>
      <c r="N161" s="45"/>
      <c r="O161" s="51"/>
    </row>
    <row r="162" spans="1:15" ht="15.75">
      <c r="A162" s="45">
        <v>105</v>
      </c>
      <c r="B162" s="10"/>
      <c r="C162" s="46" t="str">
        <f>'[1]1113'!B108</f>
        <v>Мишка комп’ютерна</v>
      </c>
      <c r="D162" s="40">
        <v>2018</v>
      </c>
      <c r="E162" s="40">
        <v>11136155</v>
      </c>
      <c r="F162" s="45"/>
      <c r="G162" s="45"/>
      <c r="H162" s="45" t="s">
        <v>30</v>
      </c>
      <c r="I162" s="7">
        <f>'[1]1113'!AP108</f>
        <v>1</v>
      </c>
      <c r="J162" s="7">
        <f>'[1]1113'!AQ108</f>
        <v>135</v>
      </c>
      <c r="K162" s="7">
        <f t="shared" si="9"/>
        <v>67.5</v>
      </c>
      <c r="L162" s="7">
        <f t="shared" si="10"/>
        <v>67.5</v>
      </c>
      <c r="M162" s="45"/>
      <c r="N162" s="45"/>
      <c r="O162" s="51"/>
    </row>
    <row r="163" spans="1:15" ht="15.75">
      <c r="A163" s="45">
        <v>106</v>
      </c>
      <c r="B163" s="10"/>
      <c r="C163" s="46" t="str">
        <f>'[1]1113'!B109</f>
        <v>Стул на рамі "ISO"</v>
      </c>
      <c r="D163" s="40">
        <v>2018</v>
      </c>
      <c r="E163" s="40">
        <v>11136156</v>
      </c>
      <c r="F163" s="45"/>
      <c r="G163" s="45"/>
      <c r="H163" s="45" t="s">
        <v>30</v>
      </c>
      <c r="I163" s="7">
        <f>'[1]1113'!AP109</f>
        <v>2</v>
      </c>
      <c r="J163" s="7">
        <f>'[1]1113'!AQ109</f>
        <v>920</v>
      </c>
      <c r="K163" s="7">
        <f t="shared" si="9"/>
        <v>460</v>
      </c>
      <c r="L163" s="7">
        <f t="shared" si="10"/>
        <v>460</v>
      </c>
      <c r="M163" s="45"/>
      <c r="N163" s="45"/>
      <c r="O163" s="51"/>
    </row>
    <row r="164" spans="1:15" ht="15.75">
      <c r="A164" s="45">
        <v>107</v>
      </c>
      <c r="B164" s="10"/>
      <c r="C164" s="46" t="str">
        <f>'[1]1113'!B110</f>
        <v>Стіл на рамі "VISITOR"</v>
      </c>
      <c r="D164" s="40">
        <v>2018</v>
      </c>
      <c r="E164" s="40">
        <v>11136157</v>
      </c>
      <c r="F164" s="45"/>
      <c r="G164" s="45"/>
      <c r="H164" s="45" t="s">
        <v>30</v>
      </c>
      <c r="I164" s="7">
        <f>'[1]1113'!AP110</f>
        <v>1</v>
      </c>
      <c r="J164" s="7">
        <f>'[1]1113'!AQ110</f>
        <v>420</v>
      </c>
      <c r="K164" s="7">
        <f t="shared" si="9"/>
        <v>210</v>
      </c>
      <c r="L164" s="7">
        <f t="shared" si="10"/>
        <v>210</v>
      </c>
      <c r="M164" s="45"/>
      <c r="N164" s="45"/>
      <c r="O164" s="51"/>
    </row>
    <row r="165" spans="1:15" ht="15.75">
      <c r="A165" s="45">
        <v>108</v>
      </c>
      <c r="B165" s="10"/>
      <c r="C165" s="46" t="str">
        <f>'[1]1113'!B111</f>
        <v>Стул поворотний "STANDART GTR"</v>
      </c>
      <c r="D165" s="40">
        <v>2018</v>
      </c>
      <c r="E165" s="40">
        <v>11136158</v>
      </c>
      <c r="F165" s="45"/>
      <c r="G165" s="45"/>
      <c r="H165" s="45" t="s">
        <v>30</v>
      </c>
      <c r="I165" s="7">
        <f>'[1]1113'!AP111</f>
        <v>2</v>
      </c>
      <c r="J165" s="7">
        <f>'[1]1113'!AQ111</f>
        <v>1910</v>
      </c>
      <c r="K165" s="7">
        <f t="shared" si="9"/>
        <v>955</v>
      </c>
      <c r="L165" s="7">
        <f t="shared" si="10"/>
        <v>955</v>
      </c>
      <c r="M165" s="45"/>
      <c r="N165" s="45"/>
      <c r="O165" s="51"/>
    </row>
    <row r="166" spans="1:15" ht="15.75">
      <c r="A166" s="45">
        <v>109</v>
      </c>
      <c r="B166" s="10"/>
      <c r="C166" s="46" t="str">
        <f>'[1]1113'!B112</f>
        <v>Палас 2,5х4,7 м</v>
      </c>
      <c r="D166" s="40">
        <v>2018</v>
      </c>
      <c r="E166" s="40">
        <v>11136159</v>
      </c>
      <c r="F166" s="45"/>
      <c r="G166" s="45"/>
      <c r="H166" s="45" t="s">
        <v>30</v>
      </c>
      <c r="I166" s="7">
        <f>'[1]1113'!AP112</f>
        <v>1</v>
      </c>
      <c r="J166" s="7">
        <f>'[1]1113'!AQ112</f>
        <v>1050</v>
      </c>
      <c r="K166" s="7">
        <f t="shared" si="9"/>
        <v>525</v>
      </c>
      <c r="L166" s="7">
        <f t="shared" si="10"/>
        <v>525</v>
      </c>
      <c r="M166" s="45"/>
      <c r="N166" s="45"/>
      <c r="O166" s="51"/>
    </row>
    <row r="167" spans="1:15" ht="15.75">
      <c r="A167" s="45">
        <v>110</v>
      </c>
      <c r="B167" s="10"/>
      <c r="C167" s="46" t="str">
        <f>'[1]1113'!B113</f>
        <v>Клішепечатки 45мм</v>
      </c>
      <c r="D167" s="40">
        <v>2021</v>
      </c>
      <c r="E167" s="40">
        <v>11136160</v>
      </c>
      <c r="F167" s="45"/>
      <c r="G167" s="45"/>
      <c r="H167" s="45" t="s">
        <v>30</v>
      </c>
      <c r="I167" s="7">
        <f>'[1]1113'!AP113</f>
        <v>1</v>
      </c>
      <c r="J167" s="7">
        <f>'[1]1113'!AQ113</f>
        <v>260</v>
      </c>
      <c r="K167" s="7">
        <f t="shared" si="9"/>
        <v>130</v>
      </c>
      <c r="L167" s="7">
        <f t="shared" si="10"/>
        <v>130</v>
      </c>
      <c r="M167" s="45"/>
      <c r="N167" s="45"/>
      <c r="O167" s="51"/>
    </row>
    <row r="168" spans="1:15" ht="15.75">
      <c r="A168" s="45">
        <v>111</v>
      </c>
      <c r="B168" s="10"/>
      <c r="C168" s="46" t="str">
        <f>'[1]1113'!B114</f>
        <v>Оснастка автоматична</v>
      </c>
      <c r="D168" s="40">
        <v>2021</v>
      </c>
      <c r="E168" s="40">
        <v>11136161</v>
      </c>
      <c r="F168" s="45"/>
      <c r="G168" s="45"/>
      <c r="H168" s="45" t="s">
        <v>30</v>
      </c>
      <c r="I168" s="7">
        <f>'[1]1113'!AP114</f>
        <v>1</v>
      </c>
      <c r="J168" s="7">
        <f>'[1]1113'!AQ114</f>
        <v>290</v>
      </c>
      <c r="K168" s="7">
        <f t="shared" si="9"/>
        <v>145</v>
      </c>
      <c r="L168" s="7">
        <f t="shared" si="10"/>
        <v>145</v>
      </c>
      <c r="M168" s="45"/>
      <c r="N168" s="45"/>
      <c r="O168" s="51"/>
    </row>
    <row r="169" spans="1:15" ht="15.75">
      <c r="A169" s="45">
        <v>112</v>
      </c>
      <c r="B169" s="10"/>
      <c r="C169" s="46" t="str">
        <f>'[1]1113'!B115</f>
        <v>Прапор України 1,4м*90т см</v>
      </c>
      <c r="D169" s="40">
        <v>2021</v>
      </c>
      <c r="E169" s="40">
        <v>11136162</v>
      </c>
      <c r="F169" s="45"/>
      <c r="G169" s="45"/>
      <c r="H169" s="45" t="s">
        <v>30</v>
      </c>
      <c r="I169" s="7">
        <f>'[1]1113'!AP115</f>
        <v>1</v>
      </c>
      <c r="J169" s="7">
        <f>'[1]1113'!AQ115</f>
        <v>55</v>
      </c>
      <c r="K169" s="7">
        <f t="shared" si="9"/>
        <v>27.5</v>
      </c>
      <c r="L169" s="7">
        <f t="shared" si="10"/>
        <v>27.5</v>
      </c>
      <c r="M169" s="45"/>
      <c r="N169" s="45"/>
      <c r="O169" s="51"/>
    </row>
    <row r="170" spans="1:15" ht="15.75">
      <c r="A170" s="45">
        <v>113</v>
      </c>
      <c r="B170" s="10"/>
      <c r="C170" s="46" t="str">
        <f>'[1]1113'!B116</f>
        <v>Калькулятор Brilliant</v>
      </c>
      <c r="D170" s="41">
        <v>2023</v>
      </c>
      <c r="E170" s="40">
        <v>11136163</v>
      </c>
      <c r="F170" s="45"/>
      <c r="G170" s="45"/>
      <c r="H170" s="45" t="s">
        <v>30</v>
      </c>
      <c r="I170" s="7">
        <f>'[1]1113'!AP116</f>
        <v>1</v>
      </c>
      <c r="J170" s="7">
        <f>'[1]1113'!AQ116</f>
        <v>110</v>
      </c>
      <c r="K170" s="7">
        <f t="shared" si="9"/>
        <v>55</v>
      </c>
      <c r="L170" s="7">
        <f t="shared" si="10"/>
        <v>55</v>
      </c>
      <c r="M170" s="45"/>
      <c r="N170" s="45"/>
      <c r="O170" s="51"/>
    </row>
    <row r="171" spans="1:15" ht="15.75">
      <c r="A171" s="45">
        <v>114</v>
      </c>
      <c r="B171" s="10"/>
      <c r="C171" s="46" t="str">
        <f>'[1]1113'!B117</f>
        <v>счетчик води (комплект)</v>
      </c>
      <c r="D171" s="40">
        <v>2023</v>
      </c>
      <c r="E171" s="40">
        <v>11136164</v>
      </c>
      <c r="F171" s="45"/>
      <c r="G171" s="45"/>
      <c r="H171" s="45" t="s">
        <v>30</v>
      </c>
      <c r="I171" s="7">
        <f>'[1]1113'!AP117</f>
        <v>1</v>
      </c>
      <c r="J171" s="7">
        <f>'[1]1113'!AQ117</f>
        <v>645</v>
      </c>
      <c r="K171" s="7">
        <f t="shared" si="9"/>
        <v>322.5</v>
      </c>
      <c r="L171" s="7">
        <f t="shared" si="10"/>
        <v>322.5</v>
      </c>
      <c r="M171" s="45"/>
      <c r="N171" s="45"/>
      <c r="O171" s="51"/>
    </row>
    <row r="172" spans="1:15" ht="15.75">
      <c r="A172" s="45">
        <v>115</v>
      </c>
      <c r="B172" s="10"/>
      <c r="C172" s="46" t="str">
        <f>'[1]1113 1'!B7</f>
        <v>Роутер ТР-LINK C-20</v>
      </c>
      <c r="D172" s="42">
        <v>45108</v>
      </c>
      <c r="E172" s="55">
        <v>11130106</v>
      </c>
      <c r="F172" s="45"/>
      <c r="G172" s="45"/>
      <c r="H172" s="45" t="s">
        <v>30</v>
      </c>
      <c r="I172" s="7">
        <f>'[1]1113 1'!AP7</f>
        <v>1</v>
      </c>
      <c r="J172" s="7">
        <f>'[1]1113 1'!AQ7</f>
        <v>900</v>
      </c>
      <c r="K172" s="7">
        <f t="shared" si="9"/>
        <v>450</v>
      </c>
      <c r="L172" s="7">
        <f t="shared" si="10"/>
        <v>450</v>
      </c>
      <c r="M172" s="45"/>
      <c r="N172" s="45"/>
      <c r="O172" s="51"/>
    </row>
    <row r="173" spans="1:15" ht="47.25">
      <c r="A173" s="45">
        <v>116</v>
      </c>
      <c r="B173" s="10"/>
      <c r="C173" s="46" t="str">
        <f>'[1]1113 1'!B8</f>
        <v>Recretion kit, 2016 (набір для проведення уроків з фізичного виховання)</v>
      </c>
      <c r="D173" s="42">
        <v>45261</v>
      </c>
      <c r="E173" s="55">
        <v>11130107</v>
      </c>
      <c r="F173" s="45"/>
      <c r="G173" s="45"/>
      <c r="H173" s="45" t="s">
        <v>30</v>
      </c>
      <c r="I173" s="7">
        <f>'[1]1113 1'!AP8</f>
        <v>1</v>
      </c>
      <c r="J173" s="7">
        <f>'[1]1113 1'!AQ8</f>
        <v>6069.25</v>
      </c>
      <c r="K173" s="7">
        <f t="shared" si="9"/>
        <v>3034.625</v>
      </c>
      <c r="L173" s="7">
        <f t="shared" si="10"/>
        <v>3034.625</v>
      </c>
      <c r="M173" s="45"/>
      <c r="N173" s="45"/>
      <c r="O173" s="51"/>
    </row>
    <row r="174" spans="1:15" ht="15.75">
      <c r="A174" s="69"/>
      <c r="B174" s="43">
        <v>1114</v>
      </c>
      <c r="C174" s="97"/>
      <c r="D174" s="69"/>
      <c r="E174" s="69"/>
      <c r="F174" s="69"/>
      <c r="G174" s="69"/>
      <c r="H174" s="69"/>
      <c r="I174" s="68">
        <f>SUM(I176:I179)</f>
        <v>0</v>
      </c>
      <c r="J174" s="68">
        <f t="shared" ref="J174:K174" si="11">SUM(J176:J179)</f>
        <v>0</v>
      </c>
      <c r="K174" s="68">
        <f t="shared" si="11"/>
        <v>0</v>
      </c>
      <c r="L174" s="68">
        <f>SUM(L176:L179)</f>
        <v>0</v>
      </c>
      <c r="M174" s="69"/>
      <c r="N174" s="69"/>
      <c r="O174" s="95"/>
    </row>
    <row r="175" spans="1:15" ht="63">
      <c r="A175" s="69"/>
      <c r="B175" s="43" t="s">
        <v>20</v>
      </c>
      <c r="C175" s="97"/>
      <c r="D175" s="69"/>
      <c r="E175" s="69"/>
      <c r="F175" s="69"/>
      <c r="G175" s="69"/>
      <c r="H175" s="69"/>
      <c r="I175" s="66"/>
      <c r="J175" s="66"/>
      <c r="K175" s="66"/>
      <c r="L175" s="66"/>
      <c r="M175" s="69"/>
      <c r="N175" s="69"/>
      <c r="O175" s="95"/>
    </row>
    <row r="176" spans="1:15" ht="15.75" hidden="1">
      <c r="A176" s="45"/>
      <c r="B176" s="45"/>
      <c r="C176" s="35"/>
      <c r="D176" s="45"/>
      <c r="E176" s="45"/>
      <c r="F176" s="45"/>
      <c r="G176" s="45"/>
      <c r="H176" s="45"/>
      <c r="I176" s="7"/>
      <c r="J176" s="7"/>
      <c r="K176" s="44"/>
      <c r="L176" s="44"/>
      <c r="M176" s="45"/>
      <c r="N176" s="45"/>
      <c r="O176" s="53"/>
    </row>
    <row r="177" spans="1:15" ht="15.75" hidden="1">
      <c r="A177" s="45"/>
      <c r="B177" s="45"/>
      <c r="C177" s="35"/>
      <c r="D177" s="45"/>
      <c r="E177" s="45"/>
      <c r="F177" s="45"/>
      <c r="G177" s="45"/>
      <c r="H177" s="45"/>
      <c r="I177" s="7"/>
      <c r="J177" s="7"/>
      <c r="K177" s="44"/>
      <c r="L177" s="44"/>
      <c r="M177" s="45"/>
      <c r="N177" s="45"/>
      <c r="O177" s="53"/>
    </row>
    <row r="178" spans="1:15" ht="15.75" hidden="1">
      <c r="A178" s="45"/>
      <c r="B178" s="45"/>
      <c r="C178" s="35"/>
      <c r="D178" s="45"/>
      <c r="E178" s="45"/>
      <c r="F178" s="45"/>
      <c r="G178" s="45"/>
      <c r="H178" s="45"/>
      <c r="I178" s="7"/>
      <c r="J178" s="7"/>
      <c r="K178" s="44"/>
      <c r="L178" s="44"/>
      <c r="M178" s="45"/>
      <c r="N178" s="45"/>
      <c r="O178" s="53"/>
    </row>
    <row r="179" spans="1:15" s="28" customFormat="1" ht="15.75" hidden="1">
      <c r="A179" s="45"/>
      <c r="B179" s="45"/>
      <c r="C179" s="35"/>
      <c r="D179" s="45"/>
      <c r="E179" s="26"/>
      <c r="F179" s="45"/>
      <c r="G179" s="45"/>
      <c r="H179" s="45"/>
      <c r="I179" s="7"/>
      <c r="J179" s="7"/>
      <c r="K179" s="44"/>
      <c r="L179" s="44"/>
      <c r="M179" s="45"/>
      <c r="N179" s="45"/>
      <c r="O179" s="27"/>
    </row>
    <row r="180" spans="1:15" ht="15.75">
      <c r="A180" s="45"/>
      <c r="B180" s="70" t="s">
        <v>21</v>
      </c>
      <c r="C180" s="71"/>
      <c r="D180" s="71"/>
      <c r="E180" s="71"/>
      <c r="F180" s="71"/>
      <c r="G180" s="71"/>
      <c r="H180" s="72"/>
      <c r="I180" s="29">
        <f>I179+I56+I51</f>
        <v>344</v>
      </c>
      <c r="J180" s="29">
        <f>J179+J56+J51</f>
        <v>75872.25</v>
      </c>
      <c r="K180" s="29">
        <f>K179+K56+K51</f>
        <v>37936.125</v>
      </c>
      <c r="L180" s="29">
        <f>L179+L56+L51</f>
        <v>37936.125</v>
      </c>
      <c r="M180" s="43"/>
      <c r="N180" s="43"/>
      <c r="O180" s="51"/>
    </row>
    <row r="181" spans="1:15" ht="15.75">
      <c r="A181" s="69"/>
      <c r="B181" s="43">
        <v>1211</v>
      </c>
      <c r="C181" s="73"/>
      <c r="D181" s="69"/>
      <c r="E181" s="69"/>
      <c r="F181" s="69"/>
      <c r="G181" s="69"/>
      <c r="H181" s="69"/>
      <c r="I181" s="69"/>
      <c r="J181" s="98" t="s">
        <v>31</v>
      </c>
      <c r="K181" s="98" t="s">
        <v>31</v>
      </c>
      <c r="L181" s="98" t="s">
        <v>31</v>
      </c>
      <c r="M181" s="69"/>
      <c r="N181" s="69"/>
      <c r="O181" s="95"/>
    </row>
    <row r="182" spans="1:15" ht="47.25">
      <c r="A182" s="69"/>
      <c r="B182" s="43" t="s">
        <v>22</v>
      </c>
      <c r="C182" s="73"/>
      <c r="D182" s="69"/>
      <c r="E182" s="69"/>
      <c r="F182" s="69"/>
      <c r="G182" s="69"/>
      <c r="H182" s="69"/>
      <c r="I182" s="69"/>
      <c r="J182" s="98"/>
      <c r="K182" s="98"/>
      <c r="L182" s="98"/>
      <c r="M182" s="69"/>
      <c r="N182" s="69"/>
      <c r="O182" s="95"/>
    </row>
    <row r="183" spans="1:15" s="33" customFormat="1" ht="15.75">
      <c r="A183" s="66"/>
      <c r="B183" s="43">
        <v>1212</v>
      </c>
      <c r="C183" s="67"/>
      <c r="D183" s="66"/>
      <c r="E183" s="66"/>
      <c r="F183" s="66"/>
      <c r="G183" s="66"/>
      <c r="H183" s="66"/>
      <c r="I183" s="66"/>
      <c r="J183" s="98" t="s">
        <v>31</v>
      </c>
      <c r="K183" s="98" t="s">
        <v>31</v>
      </c>
      <c r="L183" s="98" t="s">
        <v>31</v>
      </c>
      <c r="M183" s="66"/>
      <c r="N183" s="66"/>
      <c r="O183" s="99"/>
    </row>
    <row r="184" spans="1:15" s="33" customFormat="1" ht="78.75">
      <c r="A184" s="66"/>
      <c r="B184" s="43" t="s">
        <v>23</v>
      </c>
      <c r="C184" s="67"/>
      <c r="D184" s="66"/>
      <c r="E184" s="66"/>
      <c r="F184" s="66"/>
      <c r="G184" s="66"/>
      <c r="H184" s="66"/>
      <c r="I184" s="66"/>
      <c r="J184" s="98"/>
      <c r="K184" s="98"/>
      <c r="L184" s="98"/>
      <c r="M184" s="66"/>
      <c r="N184" s="66"/>
      <c r="O184" s="99"/>
    </row>
    <row r="185" spans="1:15" ht="15.75" hidden="1">
      <c r="A185" s="45"/>
      <c r="B185" s="43"/>
      <c r="C185" s="46"/>
      <c r="D185" s="45"/>
      <c r="E185" s="45"/>
      <c r="F185" s="45"/>
      <c r="G185" s="45"/>
      <c r="H185" s="45"/>
      <c r="I185" s="45"/>
      <c r="J185" s="48"/>
      <c r="K185" s="48"/>
      <c r="L185" s="48"/>
      <c r="M185" s="45"/>
      <c r="N185" s="45"/>
      <c r="O185" s="53"/>
    </row>
    <row r="186" spans="1:15" ht="15.75" hidden="1">
      <c r="A186" s="45"/>
      <c r="B186" s="43"/>
      <c r="C186" s="46"/>
      <c r="D186" s="45"/>
      <c r="E186" s="45"/>
      <c r="F186" s="45"/>
      <c r="G186" s="45"/>
      <c r="H186" s="45"/>
      <c r="I186" s="45"/>
      <c r="J186" s="48"/>
      <c r="K186" s="48"/>
      <c r="L186" s="48"/>
      <c r="M186" s="45"/>
      <c r="N186" s="45"/>
      <c r="O186" s="53"/>
    </row>
    <row r="187" spans="1:15" ht="15.75">
      <c r="A187" s="69"/>
      <c r="B187" s="43">
        <v>1213</v>
      </c>
      <c r="C187" s="73"/>
      <c r="D187" s="69"/>
      <c r="E187" s="69"/>
      <c r="F187" s="69"/>
      <c r="G187" s="69"/>
      <c r="H187" s="69"/>
      <c r="I187" s="69"/>
      <c r="J187" s="98" t="s">
        <v>31</v>
      </c>
      <c r="K187" s="98" t="s">
        <v>31</v>
      </c>
      <c r="L187" s="98" t="s">
        <v>31</v>
      </c>
      <c r="M187" s="69"/>
      <c r="N187" s="69"/>
      <c r="O187" s="95"/>
    </row>
    <row r="188" spans="1:15" ht="63">
      <c r="A188" s="69"/>
      <c r="B188" s="43" t="s">
        <v>24</v>
      </c>
      <c r="C188" s="73"/>
      <c r="D188" s="69"/>
      <c r="E188" s="69"/>
      <c r="F188" s="69"/>
      <c r="G188" s="69"/>
      <c r="H188" s="69"/>
      <c r="I188" s="69"/>
      <c r="J188" s="98"/>
      <c r="K188" s="98"/>
      <c r="L188" s="98"/>
      <c r="M188" s="69"/>
      <c r="N188" s="69"/>
      <c r="O188" s="95"/>
    </row>
    <row r="189" spans="1:15" ht="15.75">
      <c r="A189" s="69"/>
      <c r="B189" s="43">
        <v>1214</v>
      </c>
      <c r="C189" s="73"/>
      <c r="D189" s="69"/>
      <c r="E189" s="69"/>
      <c r="F189" s="69"/>
      <c r="G189" s="69"/>
      <c r="H189" s="69"/>
      <c r="I189" s="69"/>
      <c r="J189" s="98" t="s">
        <v>31</v>
      </c>
      <c r="K189" s="98" t="s">
        <v>31</v>
      </c>
      <c r="L189" s="98" t="s">
        <v>31</v>
      </c>
      <c r="M189" s="69"/>
      <c r="N189" s="69"/>
      <c r="O189" s="95"/>
    </row>
    <row r="190" spans="1:15" ht="47.25">
      <c r="A190" s="69"/>
      <c r="B190" s="43" t="s">
        <v>25</v>
      </c>
      <c r="C190" s="73"/>
      <c r="D190" s="69"/>
      <c r="E190" s="69"/>
      <c r="F190" s="69"/>
      <c r="G190" s="69"/>
      <c r="H190" s="69"/>
      <c r="I190" s="69"/>
      <c r="J190" s="98"/>
      <c r="K190" s="98"/>
      <c r="L190" s="98"/>
      <c r="M190" s="69"/>
      <c r="N190" s="69"/>
      <c r="O190" s="95"/>
    </row>
    <row r="191" spans="1:15" ht="15.75">
      <c r="A191" s="69"/>
      <c r="B191" s="43">
        <v>1215</v>
      </c>
      <c r="C191" s="73"/>
      <c r="D191" s="69"/>
      <c r="E191" s="69"/>
      <c r="F191" s="69"/>
      <c r="G191" s="69"/>
      <c r="H191" s="69"/>
      <c r="I191" s="69"/>
      <c r="J191" s="98" t="s">
        <v>31</v>
      </c>
      <c r="K191" s="98" t="s">
        <v>31</v>
      </c>
      <c r="L191" s="98" t="s">
        <v>31</v>
      </c>
      <c r="M191" s="69"/>
      <c r="N191" s="69"/>
      <c r="O191" s="95"/>
    </row>
    <row r="192" spans="1:15" ht="63">
      <c r="A192" s="69"/>
      <c r="B192" s="43" t="s">
        <v>26</v>
      </c>
      <c r="C192" s="73"/>
      <c r="D192" s="69"/>
      <c r="E192" s="69"/>
      <c r="F192" s="69"/>
      <c r="G192" s="69"/>
      <c r="H192" s="69"/>
      <c r="I192" s="69"/>
      <c r="J192" s="98"/>
      <c r="K192" s="98"/>
      <c r="L192" s="98"/>
      <c r="M192" s="69"/>
      <c r="N192" s="69"/>
      <c r="O192" s="95"/>
    </row>
    <row r="193" spans="1:15" ht="15.75">
      <c r="A193" s="69"/>
      <c r="B193" s="43">
        <v>1216</v>
      </c>
      <c r="C193" s="73"/>
      <c r="D193" s="69"/>
      <c r="E193" s="69"/>
      <c r="F193" s="69"/>
      <c r="G193" s="69"/>
      <c r="H193" s="69"/>
      <c r="I193" s="69"/>
      <c r="J193" s="98" t="s">
        <v>31</v>
      </c>
      <c r="K193" s="98" t="s">
        <v>31</v>
      </c>
      <c r="L193" s="98" t="s">
        <v>31</v>
      </c>
      <c r="M193" s="69"/>
      <c r="N193" s="69"/>
      <c r="O193" s="95"/>
    </row>
    <row r="194" spans="1:15" ht="47.25">
      <c r="A194" s="69"/>
      <c r="B194" s="43" t="s">
        <v>27</v>
      </c>
      <c r="C194" s="73"/>
      <c r="D194" s="69"/>
      <c r="E194" s="69"/>
      <c r="F194" s="69"/>
      <c r="G194" s="69"/>
      <c r="H194" s="69"/>
      <c r="I194" s="69"/>
      <c r="J194" s="98"/>
      <c r="K194" s="98"/>
      <c r="L194" s="98"/>
      <c r="M194" s="69"/>
      <c r="N194" s="69"/>
      <c r="O194" s="95"/>
    </row>
    <row r="195" spans="1:15" ht="15.75">
      <c r="A195" s="45"/>
      <c r="B195" s="100" t="s">
        <v>28</v>
      </c>
      <c r="C195" s="100"/>
      <c r="D195" s="100"/>
      <c r="E195" s="100"/>
      <c r="F195" s="100"/>
      <c r="G195" s="100"/>
      <c r="H195" s="100"/>
      <c r="I195" s="45"/>
      <c r="J195" s="45" t="str">
        <f>J183</f>
        <v>___</v>
      </c>
      <c r="K195" s="45" t="str">
        <f t="shared" ref="K195:L195" si="12">K183</f>
        <v>___</v>
      </c>
      <c r="L195" s="45" t="str">
        <f t="shared" si="12"/>
        <v>___</v>
      </c>
      <c r="M195" s="45"/>
      <c r="N195" s="45"/>
      <c r="O195" s="51"/>
    </row>
    <row r="196" spans="1:15" ht="15.75">
      <c r="A196" s="45"/>
      <c r="B196" s="100" t="s">
        <v>29</v>
      </c>
      <c r="C196" s="100"/>
      <c r="D196" s="100"/>
      <c r="E196" s="100"/>
      <c r="F196" s="100"/>
      <c r="G196" s="100"/>
      <c r="H196" s="100"/>
      <c r="I196" s="15">
        <f>I180+I50</f>
        <v>403</v>
      </c>
      <c r="J196" s="16">
        <f>J180+J50</f>
        <v>298054.31</v>
      </c>
      <c r="K196" s="18">
        <f>K180+K50</f>
        <v>156085.99650000001</v>
      </c>
      <c r="L196" s="16">
        <f>L180+L50</f>
        <v>141968.31349999999</v>
      </c>
      <c r="M196" s="8"/>
      <c r="N196" s="8"/>
      <c r="O196" s="51"/>
    </row>
    <row r="197" spans="1:15" ht="15.75">
      <c r="A197" s="1"/>
    </row>
    <row r="198" spans="1:15" customFormat="1" ht="15.75">
      <c r="B198" s="101" t="s">
        <v>56</v>
      </c>
      <c r="C198" s="101"/>
      <c r="D198" s="101"/>
      <c r="E198" s="101"/>
      <c r="F198" s="101"/>
    </row>
    <row r="199" spans="1:15" customFormat="1">
      <c r="C199" s="24"/>
      <c r="E199" s="19"/>
      <c r="F199" s="19"/>
      <c r="G199" s="19"/>
      <c r="H199" s="19"/>
    </row>
    <row r="200" spans="1:15" customFormat="1">
      <c r="C200" s="24" t="s">
        <v>57</v>
      </c>
      <c r="E200" s="19" t="s">
        <v>35</v>
      </c>
      <c r="F200" s="58" t="s">
        <v>60</v>
      </c>
      <c r="G200" s="58"/>
      <c r="H200" s="58"/>
    </row>
    <row r="201" spans="1:15" customFormat="1">
      <c r="C201" s="24"/>
      <c r="E201" s="19"/>
      <c r="F201" s="59"/>
      <c r="G201" s="59"/>
      <c r="H201" s="59"/>
    </row>
    <row r="202" spans="1:15" customFormat="1">
      <c r="C202" s="24" t="s">
        <v>58</v>
      </c>
      <c r="E202" s="19" t="s">
        <v>36</v>
      </c>
      <c r="F202" s="58" t="s">
        <v>61</v>
      </c>
      <c r="G202" s="58"/>
      <c r="H202" s="58"/>
    </row>
    <row r="203" spans="1:15" customFormat="1">
      <c r="C203" s="24"/>
      <c r="E203" s="19"/>
      <c r="F203" s="59"/>
      <c r="G203" s="59"/>
      <c r="H203" s="59"/>
    </row>
    <row r="204" spans="1:15" customFormat="1">
      <c r="C204" s="24"/>
      <c r="E204" s="19" t="s">
        <v>35</v>
      </c>
      <c r="F204" s="58" t="s">
        <v>62</v>
      </c>
      <c r="G204" s="58"/>
      <c r="H204" s="58"/>
    </row>
    <row r="205" spans="1:15" customFormat="1">
      <c r="C205" s="24"/>
      <c r="E205" s="19"/>
      <c r="F205" s="59"/>
      <c r="G205" s="59"/>
      <c r="H205" s="59"/>
    </row>
    <row r="206" spans="1:15" customFormat="1">
      <c r="C206" s="24"/>
      <c r="E206" s="19" t="s">
        <v>35</v>
      </c>
      <c r="F206" s="58" t="s">
        <v>63</v>
      </c>
      <c r="G206" s="58"/>
      <c r="H206" s="58"/>
    </row>
    <row r="207" spans="1:15" customFormat="1">
      <c r="C207" s="24"/>
      <c r="E207" s="19"/>
      <c r="F207" s="59"/>
      <c r="G207" s="59"/>
      <c r="H207" s="59"/>
    </row>
    <row r="208" spans="1:15" customFormat="1">
      <c r="C208" s="24"/>
      <c r="E208" s="19" t="s">
        <v>35</v>
      </c>
      <c r="F208" s="58" t="s">
        <v>64</v>
      </c>
      <c r="G208" s="58"/>
      <c r="H208" s="58"/>
    </row>
    <row r="209" spans="1:8" customFormat="1">
      <c r="C209" s="24"/>
      <c r="E209" s="19"/>
      <c r="F209" s="59"/>
      <c r="G209" s="59"/>
      <c r="H209" s="59"/>
    </row>
    <row r="210" spans="1:8" customFormat="1">
      <c r="C210" s="25"/>
      <c r="E210" s="19" t="s">
        <v>59</v>
      </c>
      <c r="F210" s="59" t="s">
        <v>67</v>
      </c>
      <c r="G210" s="59"/>
      <c r="H210" s="59"/>
    </row>
    <row r="211" spans="1:8" customFormat="1">
      <c r="C211" s="24"/>
      <c r="E211" s="19"/>
      <c r="F211" s="59"/>
      <c r="G211" s="59"/>
      <c r="H211" s="59"/>
    </row>
    <row r="212" spans="1:8" customFormat="1" ht="30">
      <c r="B212" s="22" t="s">
        <v>37</v>
      </c>
      <c r="C212" s="25" t="s">
        <v>39</v>
      </c>
      <c r="E212" s="19" t="s">
        <v>35</v>
      </c>
      <c r="F212" s="58" t="s">
        <v>66</v>
      </c>
      <c r="G212" s="58"/>
      <c r="H212" s="58"/>
    </row>
    <row r="213" spans="1:8" customFormat="1">
      <c r="B213" s="22"/>
      <c r="C213" s="24"/>
      <c r="E213" s="19"/>
      <c r="F213" s="58"/>
      <c r="G213" s="58"/>
      <c r="H213" s="58"/>
    </row>
    <row r="214" spans="1:8" customFormat="1" ht="30">
      <c r="B214" s="22" t="s">
        <v>38</v>
      </c>
      <c r="C214" s="25" t="s">
        <v>39</v>
      </c>
      <c r="E214" s="19" t="s">
        <v>35</v>
      </c>
      <c r="F214" s="58" t="s">
        <v>65</v>
      </c>
      <c r="G214" s="58"/>
      <c r="H214" s="58"/>
    </row>
    <row r="215" spans="1:8" customFormat="1">
      <c r="C215" s="24"/>
      <c r="E215" s="19"/>
      <c r="F215" s="58"/>
      <c r="G215" s="58"/>
      <c r="H215" s="58"/>
    </row>
    <row r="216" spans="1:8">
      <c r="E216" s="19"/>
      <c r="F216" s="59"/>
      <c r="G216" s="59"/>
      <c r="H216" s="59"/>
    </row>
    <row r="218" spans="1:8">
      <c r="A218" s="21"/>
      <c r="B218" s="21"/>
      <c r="C218" s="20"/>
      <c r="D218" s="19"/>
      <c r="E218" s="102"/>
      <c r="F218" s="102"/>
      <c r="G218" s="102"/>
    </row>
    <row r="219" spans="1:8">
      <c r="A219" s="21"/>
      <c r="B219" s="21"/>
      <c r="C219" s="20"/>
      <c r="D219" s="19"/>
      <c r="E219" s="19"/>
      <c r="F219" s="19"/>
      <c r="G219" s="19"/>
    </row>
    <row r="220" spans="1:8">
      <c r="A220" s="21"/>
      <c r="B220" s="21"/>
      <c r="C220" s="20"/>
      <c r="D220" s="19"/>
      <c r="E220" s="19"/>
      <c r="F220" s="19"/>
      <c r="G220" s="19"/>
    </row>
    <row r="221" spans="1:8">
      <c r="A221" s="21"/>
      <c r="B221" s="21"/>
      <c r="C221" s="20"/>
      <c r="D221" s="19"/>
      <c r="E221" s="19"/>
      <c r="F221" s="19"/>
      <c r="G221" s="19"/>
    </row>
    <row r="222" spans="1:8">
      <c r="A222" s="21"/>
      <c r="B222" s="21"/>
      <c r="C222" s="20"/>
      <c r="D222" s="19"/>
      <c r="E222" s="19"/>
      <c r="F222" s="19"/>
      <c r="G222" s="19"/>
    </row>
    <row r="223" spans="1:8">
      <c r="A223" s="21"/>
      <c r="B223" s="21"/>
      <c r="C223" s="20"/>
      <c r="D223" s="19"/>
      <c r="E223" s="19"/>
      <c r="F223" s="19"/>
      <c r="G223" s="19"/>
    </row>
    <row r="224" spans="1:8">
      <c r="A224" s="21"/>
      <c r="B224" s="21"/>
      <c r="C224" s="20"/>
      <c r="D224" s="19"/>
      <c r="E224" s="19"/>
      <c r="F224" s="19"/>
      <c r="G224" s="19"/>
    </row>
  </sheetData>
  <mergeCells count="193">
    <mergeCell ref="F212:H212"/>
    <mergeCell ref="F213:H213"/>
    <mergeCell ref="F214:H214"/>
    <mergeCell ref="F215:H215"/>
    <mergeCell ref="F216:H216"/>
    <mergeCell ref="E218:G218"/>
    <mergeCell ref="F209:H209"/>
    <mergeCell ref="F210:H210"/>
    <mergeCell ref="F211:H211"/>
    <mergeCell ref="F204:H204"/>
    <mergeCell ref="F205:H205"/>
    <mergeCell ref="M193:M194"/>
    <mergeCell ref="N193:N194"/>
    <mergeCell ref="O193:O194"/>
    <mergeCell ref="B195:H195"/>
    <mergeCell ref="B196:H196"/>
    <mergeCell ref="B198:F198"/>
    <mergeCell ref="G193:G194"/>
    <mergeCell ref="H193:H194"/>
    <mergeCell ref="I193:I194"/>
    <mergeCell ref="J193:J194"/>
    <mergeCell ref="K193:K194"/>
    <mergeCell ref="L193:L194"/>
    <mergeCell ref="K191:K192"/>
    <mergeCell ref="L191:L192"/>
    <mergeCell ref="M191:M192"/>
    <mergeCell ref="N191:N192"/>
    <mergeCell ref="O191:O192"/>
    <mergeCell ref="A189:A190"/>
    <mergeCell ref="C189:C190"/>
    <mergeCell ref="D189:D190"/>
    <mergeCell ref="A193:A194"/>
    <mergeCell ref="C193:C194"/>
    <mergeCell ref="D193:D194"/>
    <mergeCell ref="E193:E194"/>
    <mergeCell ref="F193:F194"/>
    <mergeCell ref="A191:A192"/>
    <mergeCell ref="C191:C192"/>
    <mergeCell ref="D191:D192"/>
    <mergeCell ref="E191:E192"/>
    <mergeCell ref="F191:F192"/>
    <mergeCell ref="G191:G192"/>
    <mergeCell ref="H191:H192"/>
    <mergeCell ref="I191:I192"/>
    <mergeCell ref="J191:J192"/>
    <mergeCell ref="E189:E190"/>
    <mergeCell ref="F189:F190"/>
    <mergeCell ref="G189:G190"/>
    <mergeCell ref="H189:H190"/>
    <mergeCell ref="G187:G188"/>
    <mergeCell ref="H187:H188"/>
    <mergeCell ref="M183:M184"/>
    <mergeCell ref="N183:N184"/>
    <mergeCell ref="O183:O184"/>
    <mergeCell ref="O189:O190"/>
    <mergeCell ref="I189:I190"/>
    <mergeCell ref="J189:J190"/>
    <mergeCell ref="K189:K190"/>
    <mergeCell ref="L189:L190"/>
    <mergeCell ref="M189:M190"/>
    <mergeCell ref="N189:N190"/>
    <mergeCell ref="A187:A188"/>
    <mergeCell ref="C187:C188"/>
    <mergeCell ref="D187:D188"/>
    <mergeCell ref="E187:E188"/>
    <mergeCell ref="F187:F188"/>
    <mergeCell ref="M187:M188"/>
    <mergeCell ref="N187:N188"/>
    <mergeCell ref="O187:O188"/>
    <mergeCell ref="I187:I188"/>
    <mergeCell ref="J187:J188"/>
    <mergeCell ref="K187:K188"/>
    <mergeCell ref="L187:L188"/>
    <mergeCell ref="D181:D182"/>
    <mergeCell ref="E181:E182"/>
    <mergeCell ref="F181:F182"/>
    <mergeCell ref="G181:G182"/>
    <mergeCell ref="H181:H182"/>
    <mergeCell ref="J174:J175"/>
    <mergeCell ref="O181:O182"/>
    <mergeCell ref="A183:A184"/>
    <mergeCell ref="C183:C184"/>
    <mergeCell ref="D183:D184"/>
    <mergeCell ref="E183:E184"/>
    <mergeCell ref="F183:F184"/>
    <mergeCell ref="G183:G184"/>
    <mergeCell ref="H183:H184"/>
    <mergeCell ref="I183:I184"/>
    <mergeCell ref="J183:J184"/>
    <mergeCell ref="I181:I182"/>
    <mergeCell ref="J181:J182"/>
    <mergeCell ref="K181:K182"/>
    <mergeCell ref="L181:L182"/>
    <mergeCell ref="M181:M182"/>
    <mergeCell ref="N181:N182"/>
    <mergeCell ref="K183:K184"/>
    <mergeCell ref="L183:L184"/>
    <mergeCell ref="O174:O175"/>
    <mergeCell ref="K56:K57"/>
    <mergeCell ref="M56:M57"/>
    <mergeCell ref="A174:A175"/>
    <mergeCell ref="C174:C175"/>
    <mergeCell ref="D174:D175"/>
    <mergeCell ref="E174:E175"/>
    <mergeCell ref="F174:F175"/>
    <mergeCell ref="G174:G175"/>
    <mergeCell ref="H174:H175"/>
    <mergeCell ref="I174:I175"/>
    <mergeCell ref="O51:O52"/>
    <mergeCell ref="A56:A57"/>
    <mergeCell ref="C56:C57"/>
    <mergeCell ref="D56:D57"/>
    <mergeCell ref="E56:E57"/>
    <mergeCell ref="F56:F57"/>
    <mergeCell ref="G56:G57"/>
    <mergeCell ref="H56:H57"/>
    <mergeCell ref="I56:I57"/>
    <mergeCell ref="J56:J57"/>
    <mergeCell ref="H51:H52"/>
    <mergeCell ref="I51:I52"/>
    <mergeCell ref="J51:J52"/>
    <mergeCell ref="K51:K52"/>
    <mergeCell ref="M51:M52"/>
    <mergeCell ref="N51:N52"/>
    <mergeCell ref="A51:A52"/>
    <mergeCell ref="C51:C52"/>
    <mergeCell ref="D51:D52"/>
    <mergeCell ref="E51:E52"/>
    <mergeCell ref="F51:F52"/>
    <mergeCell ref="G51:G52"/>
    <mergeCell ref="L51:L52"/>
    <mergeCell ref="L56:L57"/>
    <mergeCell ref="O8:O9"/>
    <mergeCell ref="A12:A13"/>
    <mergeCell ref="C12:C13"/>
    <mergeCell ref="D12:D13"/>
    <mergeCell ref="E12:E13"/>
    <mergeCell ref="F12:F13"/>
    <mergeCell ref="G12:G13"/>
    <mergeCell ref="J25:J26"/>
    <mergeCell ref="K25:K26"/>
    <mergeCell ref="L25:L26"/>
    <mergeCell ref="N25:N26"/>
    <mergeCell ref="O25:O26"/>
    <mergeCell ref="A8:A9"/>
    <mergeCell ref="C8:C9"/>
    <mergeCell ref="D8:D9"/>
    <mergeCell ref="E8:E9"/>
    <mergeCell ref="F8:F9"/>
    <mergeCell ref="G8:G9"/>
    <mergeCell ref="H8:H9"/>
    <mergeCell ref="M8:M9"/>
    <mergeCell ref="N8:N9"/>
    <mergeCell ref="H12:H13"/>
    <mergeCell ref="M12:M13"/>
    <mergeCell ref="A25:A26"/>
    <mergeCell ref="O1:O3"/>
    <mergeCell ref="A2:N2"/>
    <mergeCell ref="A3:N3"/>
    <mergeCell ref="A4:A6"/>
    <mergeCell ref="B4:B6"/>
    <mergeCell ref="D4:D6"/>
    <mergeCell ref="E4:G4"/>
    <mergeCell ref="H4:H6"/>
    <mergeCell ref="I4:M5"/>
    <mergeCell ref="N4:N6"/>
    <mergeCell ref="E5:E6"/>
    <mergeCell ref="F5:F6"/>
    <mergeCell ref="G5:G6"/>
    <mergeCell ref="F208:H208"/>
    <mergeCell ref="F207:H207"/>
    <mergeCell ref="F206:H206"/>
    <mergeCell ref="F203:H203"/>
    <mergeCell ref="F202:H202"/>
    <mergeCell ref="F201:H201"/>
    <mergeCell ref="F200:H200"/>
    <mergeCell ref="C4:C6"/>
    <mergeCell ref="A1:N1"/>
    <mergeCell ref="B50:H50"/>
    <mergeCell ref="C25:C26"/>
    <mergeCell ref="D25:D26"/>
    <mergeCell ref="E25:E26"/>
    <mergeCell ref="F25:F26"/>
    <mergeCell ref="G25:G26"/>
    <mergeCell ref="H25:H26"/>
    <mergeCell ref="I25:I26"/>
    <mergeCell ref="K174:K175"/>
    <mergeCell ref="L174:L175"/>
    <mergeCell ref="M174:M175"/>
    <mergeCell ref="N174:N175"/>
    <mergeCell ref="B180:H180"/>
    <mergeCell ref="A181:A182"/>
    <mergeCell ref="C181:C182"/>
  </mergeCells>
  <conditionalFormatting sqref="E179">
    <cfRule type="cellIs" dxfId="22" priority="56" stopIfTrue="1" operator="equal">
      <formula>0</formula>
    </cfRule>
  </conditionalFormatting>
  <conditionalFormatting sqref="E10:E11">
    <cfRule type="cellIs" dxfId="21" priority="22" stopIfTrue="1" operator="equal">
      <formula>0</formula>
    </cfRule>
  </conditionalFormatting>
  <conditionalFormatting sqref="D10:D11">
    <cfRule type="cellIs" dxfId="20" priority="23" stopIfTrue="1" operator="equal">
      <formula>0</formula>
    </cfRule>
  </conditionalFormatting>
  <conditionalFormatting sqref="M10:M11">
    <cfRule type="cellIs" dxfId="19" priority="40" stopIfTrue="1" operator="equal">
      <formula>0</formula>
    </cfRule>
  </conditionalFormatting>
  <conditionalFormatting sqref="D22">
    <cfRule type="cellIs" dxfId="18" priority="18" stopIfTrue="1" operator="equal">
      <formula>0</formula>
    </cfRule>
  </conditionalFormatting>
  <conditionalFormatting sqref="D14:D20">
    <cfRule type="cellIs" dxfId="17" priority="20" stopIfTrue="1" operator="equal">
      <formula>0</formula>
    </cfRule>
  </conditionalFormatting>
  <conditionalFormatting sqref="E14:E20">
    <cfRule type="cellIs" dxfId="16" priority="19" stopIfTrue="1" operator="equal">
      <formula>0</formula>
    </cfRule>
  </conditionalFormatting>
  <conditionalFormatting sqref="E172:E173">
    <cfRule type="cellIs" dxfId="15" priority="29" stopIfTrue="1" operator="equal">
      <formula>0</formula>
    </cfRule>
  </conditionalFormatting>
  <conditionalFormatting sqref="D21">
    <cfRule type="cellIs" dxfId="14" priority="17" stopIfTrue="1" operator="equal">
      <formula>0</formula>
    </cfRule>
  </conditionalFormatting>
  <conditionalFormatting sqref="E22">
    <cfRule type="cellIs" dxfId="13" priority="16" stopIfTrue="1" operator="equal">
      <formula>0</formula>
    </cfRule>
  </conditionalFormatting>
  <conditionalFormatting sqref="E21">
    <cfRule type="cellIs" dxfId="12" priority="15" stopIfTrue="1" operator="equal">
      <formula>0</formula>
    </cfRule>
  </conditionalFormatting>
  <conditionalFormatting sqref="D131:D132">
    <cfRule type="cellIs" dxfId="11" priority="4" stopIfTrue="1" operator="equal">
      <formula>0</formula>
    </cfRule>
  </conditionalFormatting>
  <conditionalFormatting sqref="D58:D70 D75:D130">
    <cfRule type="cellIs" dxfId="10" priority="6" stopIfTrue="1" operator="equal">
      <formula>0</formula>
    </cfRule>
  </conditionalFormatting>
  <conditionalFormatting sqref="D71:D74">
    <cfRule type="cellIs" dxfId="9" priority="5" stopIfTrue="1" operator="equal">
      <formula>0</formula>
    </cfRule>
  </conditionalFormatting>
  <conditionalFormatting sqref="D27:D39 D41:D46">
    <cfRule type="cellIs" dxfId="8" priority="12" stopIfTrue="1" operator="equal">
      <formula>0</formula>
    </cfRule>
  </conditionalFormatting>
  <conditionalFormatting sqref="D40">
    <cfRule type="cellIs" dxfId="7" priority="11" stopIfTrue="1" operator="equal">
      <formula>0</formula>
    </cfRule>
  </conditionalFormatting>
  <conditionalFormatting sqref="E27:E39 E41:E46">
    <cfRule type="cellIs" dxfId="6" priority="10" stopIfTrue="1" operator="equal">
      <formula>0</formula>
    </cfRule>
  </conditionalFormatting>
  <conditionalFormatting sqref="E40">
    <cfRule type="cellIs" dxfId="5" priority="9" stopIfTrue="1" operator="equal">
      <formula>0</formula>
    </cfRule>
  </conditionalFormatting>
  <conditionalFormatting sqref="E58:E171">
    <cfRule type="cellIs" dxfId="4" priority="8" stopIfTrue="1" operator="equal">
      <formula>0</formula>
    </cfRule>
  </conditionalFormatting>
  <conditionalFormatting sqref="D133:D169 D171">
    <cfRule type="cellIs" dxfId="3" priority="7" stopIfTrue="1" operator="equal">
      <formula>0</formula>
    </cfRule>
  </conditionalFormatting>
  <conditionalFormatting sqref="D170">
    <cfRule type="cellIs" dxfId="2" priority="3" stopIfTrue="1" operator="equal">
      <formula>0</formula>
    </cfRule>
  </conditionalFormatting>
  <conditionalFormatting sqref="D172">
    <cfRule type="cellIs" dxfId="1" priority="2" stopIfTrue="1" operator="equal">
      <formula>0</formula>
    </cfRule>
  </conditionalFormatting>
  <conditionalFormatting sqref="D173">
    <cfRule type="cellIs" dxfId="0" priority="1" stopIfTrue="1" operator="equal">
      <formula>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60" fitToHeight="5" orientation="landscape" verticalDpi="180" r:id="rId1"/>
  <rowBreaks count="1" manualBreakCount="1">
    <brk id="180" max="27" man="1"/>
  </rowBreaks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зірочка</vt:lpstr>
      <vt:lpstr>зірочка!Область_друку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2024-08-13T12:36:05Z</dcterms:modified>
</cp:coreProperties>
</file>